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90" yWindow="75" windowWidth="17130" windowHeight="7200" activeTab="2"/>
  </bookViews>
  <sheets>
    <sheet name="1-參賽單位資料" sheetId="1" r:id="rId1"/>
    <sheet name="2-選手報名表" sheetId="2" r:id="rId2"/>
    <sheet name="3-個資同意書" sheetId="7" r:id="rId3"/>
    <sheet name="4-選手切結書" sheetId="6" r:id="rId4"/>
    <sheet name="5-隊職員照片" sheetId="8" state="hidden" r:id="rId5"/>
    <sheet name="5-公假申請名冊" sheetId="9" r:id="rId6"/>
    <sheet name="自動產生-選手報表" sheetId="5" state="hidden" r:id="rId7"/>
    <sheet name="年次對照表-參照值" sheetId="4" state="hidden" r:id="rId8"/>
    <sheet name="統計" sheetId="11" state="hidden" r:id="rId9"/>
    <sheet name="Sheet1" sheetId="12" state="hidden" r:id="rId10"/>
  </sheets>
  <definedNames>
    <definedName name="_xlnm.Print_Titles" localSheetId="1">'2-選手報名表'!$6:$9</definedName>
  </definedNames>
  <calcPr calcId="125725"/>
</workbook>
</file>

<file path=xl/calcChain.xml><?xml version="1.0" encoding="utf-8"?>
<calcChain xmlns="http://schemas.openxmlformats.org/spreadsheetml/2006/main">
  <c r="E11" i="2"/>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10"/>
  <c r="E6" i="5" l="1"/>
  <c r="E7"/>
  <c r="E8"/>
  <c r="E10"/>
  <c r="E11"/>
  <c r="E12"/>
  <c r="E14"/>
  <c r="E5"/>
  <c r="E26"/>
  <c r="E29"/>
  <c r="E30"/>
  <c r="E33"/>
  <c r="E37"/>
  <c r="E41"/>
  <c r="E45"/>
  <c r="E46"/>
  <c r="E49"/>
  <c r="E53"/>
  <c r="E54"/>
  <c r="A25" i="1"/>
  <c r="A1" i="5"/>
  <c r="A1" i="9"/>
  <c r="A1" i="8"/>
  <c r="A1" i="6"/>
  <c r="A15" s="1"/>
  <c r="A1" i="7"/>
  <c r="A1" i="2"/>
  <c r="A16" i="7" s="1"/>
  <c r="J7" i="11"/>
  <c r="I7"/>
  <c r="H7"/>
  <c r="G7"/>
  <c r="F7"/>
  <c r="E7"/>
  <c r="D8"/>
  <c r="C8"/>
  <c r="B8"/>
  <c r="F10" i="2"/>
  <c r="F11"/>
  <c r="F6" i="5" s="1"/>
  <c r="B3" i="9"/>
  <c r="C16" i="6"/>
  <c r="B17" i="7"/>
  <c r="B60" i="1"/>
  <c r="C63" i="8"/>
  <c r="B26" i="1"/>
  <c r="C10" i="2"/>
  <c r="C5" i="5" s="1"/>
  <c r="E15"/>
  <c r="E16"/>
  <c r="E17"/>
  <c r="E18"/>
  <c r="E21"/>
  <c r="E22"/>
  <c r="E24"/>
  <c r="E27"/>
  <c r="E34"/>
  <c r="E36"/>
  <c r="E40"/>
  <c r="E42"/>
  <c r="E44"/>
  <c r="E50"/>
  <c r="E9"/>
  <c r="E13"/>
  <c r="C30" i="8"/>
  <c r="J94"/>
  <c r="J93"/>
  <c r="J92"/>
  <c r="H94"/>
  <c r="H93"/>
  <c r="H92"/>
  <c r="F94"/>
  <c r="F93"/>
  <c r="F92"/>
  <c r="D94"/>
  <c r="D93"/>
  <c r="D92"/>
  <c r="B94"/>
  <c r="B93"/>
  <c r="B92"/>
  <c r="J86"/>
  <c r="J85"/>
  <c r="J84"/>
  <c r="H86"/>
  <c r="H85"/>
  <c r="H84"/>
  <c r="F86"/>
  <c r="F85"/>
  <c r="F84"/>
  <c r="D86"/>
  <c r="D85"/>
  <c r="D84"/>
  <c r="B86"/>
  <c r="B85"/>
  <c r="B84"/>
  <c r="J78"/>
  <c r="J77"/>
  <c r="J76"/>
  <c r="H78"/>
  <c r="H77"/>
  <c r="H76"/>
  <c r="F78"/>
  <c r="F77"/>
  <c r="F76"/>
  <c r="D78"/>
  <c r="D77"/>
  <c r="D76"/>
  <c r="B78"/>
  <c r="B77"/>
  <c r="B76"/>
  <c r="J70"/>
  <c r="J69"/>
  <c r="J68"/>
  <c r="H70"/>
  <c r="H69"/>
  <c r="H68"/>
  <c r="F70"/>
  <c r="F69"/>
  <c r="F68"/>
  <c r="D70"/>
  <c r="D69"/>
  <c r="D68"/>
  <c r="B70"/>
  <c r="B69"/>
  <c r="B68"/>
  <c r="F36" i="2"/>
  <c r="D62" i="8" s="1"/>
  <c r="F37" i="2"/>
  <c r="F62" i="8" s="1"/>
  <c r="F38" i="2"/>
  <c r="F33" i="5" s="1"/>
  <c r="F39" i="2"/>
  <c r="F34" i="5" s="1"/>
  <c r="F40" i="2"/>
  <c r="B71" i="8" s="1"/>
  <c r="F41" i="2"/>
  <c r="F36" i="5" s="1"/>
  <c r="J61" i="8"/>
  <c r="J60"/>
  <c r="J59"/>
  <c r="H61"/>
  <c r="H60"/>
  <c r="H59"/>
  <c r="F61"/>
  <c r="F60"/>
  <c r="F59"/>
  <c r="D61"/>
  <c r="D60"/>
  <c r="D59"/>
  <c r="B61"/>
  <c r="B60"/>
  <c r="B59"/>
  <c r="J53"/>
  <c r="J52"/>
  <c r="J51"/>
  <c r="H53"/>
  <c r="H52"/>
  <c r="H51"/>
  <c r="F53"/>
  <c r="F52"/>
  <c r="F51"/>
  <c r="D53"/>
  <c r="D52"/>
  <c r="D51"/>
  <c r="B53"/>
  <c r="B52"/>
  <c r="B51"/>
  <c r="J28"/>
  <c r="H28"/>
  <c r="F28"/>
  <c r="D28"/>
  <c r="J27"/>
  <c r="H27"/>
  <c r="F27"/>
  <c r="D27"/>
  <c r="B28"/>
  <c r="B27"/>
  <c r="J26"/>
  <c r="H26"/>
  <c r="F26"/>
  <c r="D26"/>
  <c r="B26"/>
  <c r="J45"/>
  <c r="J44"/>
  <c r="J43"/>
  <c r="H45"/>
  <c r="H44"/>
  <c r="H43"/>
  <c r="F45"/>
  <c r="F44"/>
  <c r="F43"/>
  <c r="D45"/>
  <c r="D44"/>
  <c r="D43"/>
  <c r="B45"/>
  <c r="B44"/>
  <c r="B43"/>
  <c r="F14" i="2"/>
  <c r="J21" i="8" s="1"/>
  <c r="F15" i="2"/>
  <c r="F10" i="5" s="1"/>
  <c r="F16" i="2"/>
  <c r="F11" i="5" s="1"/>
  <c r="F17" i="2"/>
  <c r="F29" i="8" s="1"/>
  <c r="F18" i="2"/>
  <c r="F13" i="5" s="1"/>
  <c r="F19" i="2"/>
  <c r="J29" i="8" s="1"/>
  <c r="J37"/>
  <c r="J36"/>
  <c r="J35"/>
  <c r="H37"/>
  <c r="H36"/>
  <c r="H35"/>
  <c r="F37"/>
  <c r="F36"/>
  <c r="F35"/>
  <c r="D37"/>
  <c r="D36"/>
  <c r="D35"/>
  <c r="B37"/>
  <c r="B36"/>
  <c r="B35"/>
  <c r="D18"/>
  <c r="B18"/>
  <c r="F27" i="2"/>
  <c r="F46" i="8" s="1"/>
  <c r="J20"/>
  <c r="H20"/>
  <c r="F20"/>
  <c r="D20"/>
  <c r="B20"/>
  <c r="J19"/>
  <c r="D19"/>
  <c r="J18"/>
  <c r="H18"/>
  <c r="F18"/>
  <c r="H19"/>
  <c r="F19"/>
  <c r="B19"/>
  <c r="B10"/>
  <c r="F10"/>
  <c r="D10"/>
  <c r="C4"/>
  <c r="C2" i="5"/>
  <c r="B5"/>
  <c r="D5"/>
  <c r="G5"/>
  <c r="H5"/>
  <c r="I5"/>
  <c r="J5"/>
  <c r="K5"/>
  <c r="L5"/>
  <c r="M5"/>
  <c r="N5"/>
  <c r="B6"/>
  <c r="D6"/>
  <c r="G6"/>
  <c r="H6"/>
  <c r="I6"/>
  <c r="J6"/>
  <c r="K6"/>
  <c r="L6"/>
  <c r="M6"/>
  <c r="N6"/>
  <c r="B7"/>
  <c r="D7"/>
  <c r="G7"/>
  <c r="H7"/>
  <c r="I7"/>
  <c r="J7"/>
  <c r="K7"/>
  <c r="L7"/>
  <c r="M7"/>
  <c r="N7"/>
  <c r="B8"/>
  <c r="D8"/>
  <c r="G8"/>
  <c r="H8"/>
  <c r="I8"/>
  <c r="J8"/>
  <c r="K8"/>
  <c r="L8"/>
  <c r="M8"/>
  <c r="N8"/>
  <c r="B9"/>
  <c r="D9"/>
  <c r="G9"/>
  <c r="H9"/>
  <c r="I9"/>
  <c r="J9"/>
  <c r="K9"/>
  <c r="L9"/>
  <c r="M9"/>
  <c r="N9"/>
  <c r="B10"/>
  <c r="D10"/>
  <c r="G10"/>
  <c r="H10"/>
  <c r="I10"/>
  <c r="J10"/>
  <c r="K10"/>
  <c r="L10"/>
  <c r="M10"/>
  <c r="N10"/>
  <c r="B11"/>
  <c r="D11"/>
  <c r="G11"/>
  <c r="H11"/>
  <c r="I11"/>
  <c r="J11"/>
  <c r="K11"/>
  <c r="L11"/>
  <c r="M11"/>
  <c r="N11"/>
  <c r="B12"/>
  <c r="D12"/>
  <c r="G12"/>
  <c r="H12"/>
  <c r="I12"/>
  <c r="J12"/>
  <c r="K12"/>
  <c r="L12"/>
  <c r="M12"/>
  <c r="N12"/>
  <c r="B13"/>
  <c r="D13"/>
  <c r="G13"/>
  <c r="H13"/>
  <c r="I13"/>
  <c r="J13"/>
  <c r="K13"/>
  <c r="L13"/>
  <c r="M13"/>
  <c r="N13"/>
  <c r="B14"/>
  <c r="D14"/>
  <c r="G14"/>
  <c r="H14"/>
  <c r="I14"/>
  <c r="J14"/>
  <c r="K14"/>
  <c r="L14"/>
  <c r="M14"/>
  <c r="N14"/>
  <c r="B15"/>
  <c r="D15"/>
  <c r="G15"/>
  <c r="H15"/>
  <c r="I15"/>
  <c r="J15"/>
  <c r="K15"/>
  <c r="L15"/>
  <c r="M15"/>
  <c r="N15"/>
  <c r="B16"/>
  <c r="D16"/>
  <c r="G16"/>
  <c r="H16"/>
  <c r="I16"/>
  <c r="J16"/>
  <c r="K16"/>
  <c r="L16"/>
  <c r="M16"/>
  <c r="N16"/>
  <c r="B17"/>
  <c r="D17"/>
  <c r="G17"/>
  <c r="H17"/>
  <c r="I17"/>
  <c r="J17"/>
  <c r="K17"/>
  <c r="L17"/>
  <c r="M17"/>
  <c r="N17"/>
  <c r="B18"/>
  <c r="D18"/>
  <c r="G18"/>
  <c r="H18"/>
  <c r="I18"/>
  <c r="J18"/>
  <c r="K18"/>
  <c r="L18"/>
  <c r="M18"/>
  <c r="N18"/>
  <c r="B19"/>
  <c r="D19"/>
  <c r="G19"/>
  <c r="H19"/>
  <c r="I19"/>
  <c r="J19"/>
  <c r="K19"/>
  <c r="L19"/>
  <c r="M19"/>
  <c r="N19"/>
  <c r="B20"/>
  <c r="D20"/>
  <c r="G20"/>
  <c r="H20"/>
  <c r="I20"/>
  <c r="J20"/>
  <c r="K20"/>
  <c r="L20"/>
  <c r="M20"/>
  <c r="N20"/>
  <c r="B21"/>
  <c r="D21"/>
  <c r="G21"/>
  <c r="H21"/>
  <c r="I21"/>
  <c r="J21"/>
  <c r="K21"/>
  <c r="L21"/>
  <c r="M21"/>
  <c r="N21"/>
  <c r="B22"/>
  <c r="D22"/>
  <c r="G22"/>
  <c r="H22"/>
  <c r="I22"/>
  <c r="J22"/>
  <c r="K22"/>
  <c r="L22"/>
  <c r="M22"/>
  <c r="N22"/>
  <c r="B23"/>
  <c r="D23"/>
  <c r="G23"/>
  <c r="H23"/>
  <c r="I23"/>
  <c r="J23"/>
  <c r="K23"/>
  <c r="L23"/>
  <c r="M23"/>
  <c r="N23"/>
  <c r="B24"/>
  <c r="D24"/>
  <c r="G24"/>
  <c r="H24"/>
  <c r="I24"/>
  <c r="J24"/>
  <c r="K24"/>
  <c r="L24"/>
  <c r="M24"/>
  <c r="N24"/>
  <c r="B25"/>
  <c r="D25"/>
  <c r="G25"/>
  <c r="H25"/>
  <c r="I25"/>
  <c r="J25"/>
  <c r="K25"/>
  <c r="L25"/>
  <c r="M25"/>
  <c r="N25"/>
  <c r="B26"/>
  <c r="D26"/>
  <c r="G26"/>
  <c r="H26"/>
  <c r="I26"/>
  <c r="J26"/>
  <c r="K26"/>
  <c r="L26"/>
  <c r="M26"/>
  <c r="N26"/>
  <c r="B27"/>
  <c r="D27"/>
  <c r="G27"/>
  <c r="H27"/>
  <c r="I27"/>
  <c r="J27"/>
  <c r="K27"/>
  <c r="L27"/>
  <c r="M27"/>
  <c r="N27"/>
  <c r="B28"/>
  <c r="D28"/>
  <c r="E28"/>
  <c r="G28"/>
  <c r="H28"/>
  <c r="I28"/>
  <c r="J28"/>
  <c r="K28"/>
  <c r="L28"/>
  <c r="M28"/>
  <c r="N28"/>
  <c r="B29"/>
  <c r="D29"/>
  <c r="G29"/>
  <c r="H29"/>
  <c r="I29"/>
  <c r="J29"/>
  <c r="K29"/>
  <c r="L29"/>
  <c r="M29"/>
  <c r="N29"/>
  <c r="B30"/>
  <c r="D30"/>
  <c r="G30"/>
  <c r="H30"/>
  <c r="I30"/>
  <c r="J30"/>
  <c r="K30"/>
  <c r="L30"/>
  <c r="M30"/>
  <c r="N30"/>
  <c r="B31"/>
  <c r="D31"/>
  <c r="G31"/>
  <c r="H31"/>
  <c r="I31"/>
  <c r="J31"/>
  <c r="K31"/>
  <c r="L31"/>
  <c r="M31"/>
  <c r="N31"/>
  <c r="B32"/>
  <c r="D32"/>
  <c r="G32"/>
  <c r="H32"/>
  <c r="I32"/>
  <c r="J32"/>
  <c r="K32"/>
  <c r="L32"/>
  <c r="M32"/>
  <c r="N32"/>
  <c r="B33"/>
  <c r="D33"/>
  <c r="G33"/>
  <c r="H33"/>
  <c r="I33"/>
  <c r="J33"/>
  <c r="K33"/>
  <c r="L33"/>
  <c r="M33"/>
  <c r="N33"/>
  <c r="B34"/>
  <c r="D34"/>
  <c r="G34"/>
  <c r="H34"/>
  <c r="I34"/>
  <c r="J34"/>
  <c r="K34"/>
  <c r="L34"/>
  <c r="M34"/>
  <c r="N34"/>
  <c r="B35"/>
  <c r="D35"/>
  <c r="G35"/>
  <c r="H35"/>
  <c r="I35"/>
  <c r="J35"/>
  <c r="K35"/>
  <c r="L35"/>
  <c r="M35"/>
  <c r="N35"/>
  <c r="B36"/>
  <c r="D36"/>
  <c r="G36"/>
  <c r="H36"/>
  <c r="I36"/>
  <c r="J36"/>
  <c r="K36"/>
  <c r="L36"/>
  <c r="M36"/>
  <c r="N36"/>
  <c r="B37"/>
  <c r="D37"/>
  <c r="G37"/>
  <c r="H37"/>
  <c r="I37"/>
  <c r="J37"/>
  <c r="K37"/>
  <c r="L37"/>
  <c r="M37"/>
  <c r="N37"/>
  <c r="B38"/>
  <c r="D38"/>
  <c r="G38"/>
  <c r="H38"/>
  <c r="I38"/>
  <c r="J38"/>
  <c r="K38"/>
  <c r="L38"/>
  <c r="M38"/>
  <c r="N38"/>
  <c r="B39"/>
  <c r="D39"/>
  <c r="G39"/>
  <c r="H39"/>
  <c r="I39"/>
  <c r="J39"/>
  <c r="K39"/>
  <c r="L39"/>
  <c r="M39"/>
  <c r="N39"/>
  <c r="B40"/>
  <c r="D40"/>
  <c r="G40"/>
  <c r="H40"/>
  <c r="I40"/>
  <c r="J40"/>
  <c r="K40"/>
  <c r="L40"/>
  <c r="M40"/>
  <c r="N40"/>
  <c r="B41"/>
  <c r="D41"/>
  <c r="G41"/>
  <c r="H41"/>
  <c r="I41"/>
  <c r="J41"/>
  <c r="K41"/>
  <c r="L41"/>
  <c r="M41"/>
  <c r="N41"/>
  <c r="B42"/>
  <c r="D42"/>
  <c r="G42"/>
  <c r="H42"/>
  <c r="I42"/>
  <c r="J42"/>
  <c r="K42"/>
  <c r="L42"/>
  <c r="M42"/>
  <c r="N42"/>
  <c r="B43"/>
  <c r="D43"/>
  <c r="G43"/>
  <c r="H43"/>
  <c r="I43"/>
  <c r="J43"/>
  <c r="K43"/>
  <c r="L43"/>
  <c r="M43"/>
  <c r="N43"/>
  <c r="B44"/>
  <c r="D44"/>
  <c r="G44"/>
  <c r="H44"/>
  <c r="I44"/>
  <c r="J44"/>
  <c r="K44"/>
  <c r="L44"/>
  <c r="M44"/>
  <c r="N44"/>
  <c r="B45"/>
  <c r="D45"/>
  <c r="G45"/>
  <c r="H45"/>
  <c r="I45"/>
  <c r="J45"/>
  <c r="K45"/>
  <c r="L45"/>
  <c r="M45"/>
  <c r="N45"/>
  <c r="B46"/>
  <c r="D46"/>
  <c r="G46"/>
  <c r="H46"/>
  <c r="I46"/>
  <c r="J46"/>
  <c r="K46"/>
  <c r="L46"/>
  <c r="M46"/>
  <c r="N46"/>
  <c r="B47"/>
  <c r="D47"/>
  <c r="G47"/>
  <c r="H47"/>
  <c r="I47"/>
  <c r="J47"/>
  <c r="K47"/>
  <c r="L47"/>
  <c r="M47"/>
  <c r="N47"/>
  <c r="B48"/>
  <c r="D48"/>
  <c r="G48"/>
  <c r="H48"/>
  <c r="I48"/>
  <c r="J48"/>
  <c r="K48"/>
  <c r="L48"/>
  <c r="M48"/>
  <c r="N48"/>
  <c r="B49"/>
  <c r="D49"/>
  <c r="G49"/>
  <c r="H49"/>
  <c r="I49"/>
  <c r="J49"/>
  <c r="K49"/>
  <c r="L49"/>
  <c r="M49"/>
  <c r="N49"/>
  <c r="B50"/>
  <c r="D50"/>
  <c r="G50"/>
  <c r="H50"/>
  <c r="I50"/>
  <c r="J50"/>
  <c r="K50"/>
  <c r="L50"/>
  <c r="M50"/>
  <c r="N50"/>
  <c r="B51"/>
  <c r="D51"/>
  <c r="G51"/>
  <c r="H51"/>
  <c r="I51"/>
  <c r="J51"/>
  <c r="K51"/>
  <c r="L51"/>
  <c r="M51"/>
  <c r="N51"/>
  <c r="B52"/>
  <c r="D52"/>
  <c r="G52"/>
  <c r="H52"/>
  <c r="I52"/>
  <c r="J52"/>
  <c r="K52"/>
  <c r="L52"/>
  <c r="M52"/>
  <c r="N52"/>
  <c r="B53"/>
  <c r="D53"/>
  <c r="G53"/>
  <c r="H53"/>
  <c r="I53"/>
  <c r="J53"/>
  <c r="K53"/>
  <c r="L53"/>
  <c r="M53"/>
  <c r="N53"/>
  <c r="B54"/>
  <c r="D54"/>
  <c r="G54"/>
  <c r="H54"/>
  <c r="I54"/>
  <c r="J54"/>
  <c r="K54"/>
  <c r="L54"/>
  <c r="M54"/>
  <c r="N54"/>
  <c r="C6" i="6"/>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C44"/>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C11" i="2"/>
  <c r="C6" i="5" s="1"/>
  <c r="C12" i="2"/>
  <c r="C7" i="5" s="1"/>
  <c r="F12" i="2"/>
  <c r="F21" i="8" s="1"/>
  <c r="C13" i="2"/>
  <c r="C8" i="5" s="1"/>
  <c r="F13" i="2"/>
  <c r="H21" i="8" s="1"/>
  <c r="C14" i="2"/>
  <c r="C9" i="5" s="1"/>
  <c r="C15" i="2"/>
  <c r="C10" i="5" s="1"/>
  <c r="C16" i="2"/>
  <c r="C11" i="5" s="1"/>
  <c r="C17" i="2"/>
  <c r="C12" i="5" s="1"/>
  <c r="C18" i="2"/>
  <c r="C13" i="5" s="1"/>
  <c r="C19" i="2"/>
  <c r="C14" i="5" s="1"/>
  <c r="C20" i="2"/>
  <c r="C15" i="5" s="1"/>
  <c r="F20" i="2"/>
  <c r="B38" i="8" s="1"/>
  <c r="C21" i="2"/>
  <c r="C16" i="5" s="1"/>
  <c r="F21" i="2"/>
  <c r="D38" i="8" s="1"/>
  <c r="C22" i="2"/>
  <c r="C17" i="5" s="1"/>
  <c r="F22" i="2"/>
  <c r="F38" i="8" s="1"/>
  <c r="C23" i="2"/>
  <c r="C18" i="5" s="1"/>
  <c r="F23" i="2"/>
  <c r="H38" i="8" s="1"/>
  <c r="C24" i="2"/>
  <c r="C19" i="5" s="1"/>
  <c r="E19"/>
  <c r="F24" i="2"/>
  <c r="J38" i="8" s="1"/>
  <c r="C25" i="2"/>
  <c r="C20" i="5" s="1"/>
  <c r="E20"/>
  <c r="F25" i="2"/>
  <c r="B46" i="8" s="1"/>
  <c r="C26" i="2"/>
  <c r="C21" i="5" s="1"/>
  <c r="F26" i="2"/>
  <c r="F21" i="5" s="1"/>
  <c r="C27" i="2"/>
  <c r="C22" i="5" s="1"/>
  <c r="C28" i="2"/>
  <c r="C23" i="5" s="1"/>
  <c r="E23"/>
  <c r="F28" i="2"/>
  <c r="H46" i="8" s="1"/>
  <c r="C29" i="2"/>
  <c r="C24" i="5" s="1"/>
  <c r="F29" i="2"/>
  <c r="J46" i="8" s="1"/>
  <c r="C30" i="2"/>
  <c r="C25" i="5" s="1"/>
  <c r="E25"/>
  <c r="F30" i="2"/>
  <c r="F25" i="5" s="1"/>
  <c r="C31" i="2"/>
  <c r="C26" i="5" s="1"/>
  <c r="F31" i="2"/>
  <c r="D54" i="8" s="1"/>
  <c r="C32" i="2"/>
  <c r="C27" i="5" s="1"/>
  <c r="F32" i="2"/>
  <c r="F27" i="5" s="1"/>
  <c r="C33" i="2"/>
  <c r="C28" i="5" s="1"/>
  <c r="F33" i="2"/>
  <c r="H54" i="8" s="1"/>
  <c r="C34" i="2"/>
  <c r="C29" i="5" s="1"/>
  <c r="F34" i="2"/>
  <c r="J54" i="8" s="1"/>
  <c r="C35" i="2"/>
  <c r="C30" i="5" s="1"/>
  <c r="F35" i="2"/>
  <c r="B62" i="8" s="1"/>
  <c r="C36" i="2"/>
  <c r="C31" i="5" s="1"/>
  <c r="E31"/>
  <c r="C37" i="2"/>
  <c r="C32" i="5" s="1"/>
  <c r="E32"/>
  <c r="C38" i="2"/>
  <c r="C33" i="5" s="1"/>
  <c r="C39" i="2"/>
  <c r="C34" i="5" s="1"/>
  <c r="C40" i="2"/>
  <c r="C35" i="5" s="1"/>
  <c r="E35"/>
  <c r="C41" i="2"/>
  <c r="C36" i="5" s="1"/>
  <c r="C42" i="2"/>
  <c r="C37" i="5" s="1"/>
  <c r="F42" i="2"/>
  <c r="F71" i="8" s="1"/>
  <c r="C43" i="2"/>
  <c r="C38" i="5" s="1"/>
  <c r="E38"/>
  <c r="F43" i="2"/>
  <c r="F38" i="5" s="1"/>
  <c r="C44" i="2"/>
  <c r="C39" i="5" s="1"/>
  <c r="E39"/>
  <c r="F44" i="2"/>
  <c r="J71" i="8" s="1"/>
  <c r="C45" i="2"/>
  <c r="C40" i="5" s="1"/>
  <c r="F45" i="2"/>
  <c r="F40" i="5" s="1"/>
  <c r="C46" i="2"/>
  <c r="C41" i="5" s="1"/>
  <c r="F46" i="2"/>
  <c r="D79" i="8" s="1"/>
  <c r="C47" i="2"/>
  <c r="C42" i="5" s="1"/>
  <c r="F47" i="2"/>
  <c r="F42" i="5" s="1"/>
  <c r="C48" i="2"/>
  <c r="C43" i="5" s="1"/>
  <c r="E43"/>
  <c r="F48" i="2"/>
  <c r="F43" i="5" s="1"/>
  <c r="C49" i="2"/>
  <c r="C44" i="5" s="1"/>
  <c r="F49" i="2"/>
  <c r="F44" i="5" s="1"/>
  <c r="C50" i="2"/>
  <c r="C45" i="5" s="1"/>
  <c r="F50" i="2"/>
  <c r="F45" i="5" s="1"/>
  <c r="C51" i="2"/>
  <c r="C46" i="5" s="1"/>
  <c r="F51" i="2"/>
  <c r="F46" i="5" s="1"/>
  <c r="C52" i="2"/>
  <c r="C47" i="5" s="1"/>
  <c r="E47"/>
  <c r="F52" i="2"/>
  <c r="F47" i="5" s="1"/>
  <c r="C53" i="2"/>
  <c r="C48" i="5" s="1"/>
  <c r="E48"/>
  <c r="F53" i="2"/>
  <c r="H87" i="8" s="1"/>
  <c r="C54" i="2"/>
  <c r="C49" i="5" s="1"/>
  <c r="F54" i="2"/>
  <c r="F49" i="5" s="1"/>
  <c r="C55" i="2"/>
  <c r="C50" i="5" s="1"/>
  <c r="F55" i="2"/>
  <c r="F50" i="5" s="1"/>
  <c r="C56" i="2"/>
  <c r="C51" i="5" s="1"/>
  <c r="E51"/>
  <c r="F56" i="2"/>
  <c r="D95" i="8" s="1"/>
  <c r="C57" i="2"/>
  <c r="C52" i="5" s="1"/>
  <c r="E52"/>
  <c r="F57" i="2"/>
  <c r="F52" i="5" s="1"/>
  <c r="C58" i="2"/>
  <c r="C53" i="5" s="1"/>
  <c r="F58" i="2"/>
  <c r="H95" i="8" s="1"/>
  <c r="C59" i="2"/>
  <c r="C54" i="5" s="1"/>
  <c r="F59" i="2"/>
  <c r="F54" i="5" s="1"/>
  <c r="C19" i="1"/>
  <c r="H71" i="8"/>
  <c r="F20" i="5"/>
  <c r="F14"/>
  <c r="B29" i="8"/>
  <c r="F37" i="5" l="1"/>
  <c r="F35"/>
  <c r="K7" i="11"/>
  <c r="F29" i="5"/>
  <c r="B87" i="8"/>
  <c r="F9" i="5"/>
  <c r="B54" i="8"/>
  <c r="F30" i="5"/>
  <c r="AA7" i="11"/>
  <c r="D71" i="8"/>
  <c r="F54"/>
  <c r="F22" i="5"/>
  <c r="F87" i="8"/>
  <c r="Y7" i="11"/>
  <c r="F18" i="5"/>
  <c r="R7" i="11"/>
  <c r="AJ7"/>
  <c r="F12" i="5"/>
  <c r="F26"/>
  <c r="U7" i="11"/>
  <c r="AH7"/>
  <c r="AB7"/>
  <c r="AK7"/>
  <c r="F16" i="5"/>
  <c r="F53"/>
  <c r="F32"/>
  <c r="V7" i="11"/>
  <c r="AE7"/>
  <c r="M7"/>
  <c r="F24" i="5"/>
  <c r="H79" i="8"/>
  <c r="F28" i="5"/>
  <c r="AD7" i="11"/>
  <c r="N7"/>
  <c r="T7"/>
  <c r="Q7"/>
  <c r="W7"/>
  <c r="X7"/>
  <c r="AC7"/>
  <c r="D21" i="8"/>
  <c r="F79"/>
  <c r="F39" i="5"/>
  <c r="AF7" i="11"/>
  <c r="AG7"/>
  <c r="O7"/>
  <c r="B21" i="8"/>
  <c r="J62"/>
  <c r="B95"/>
  <c r="Z7" i="11"/>
  <c r="F5" i="5"/>
  <c r="L7" i="11"/>
  <c r="AI7"/>
  <c r="S7"/>
  <c r="P7"/>
  <c r="F17" i="5"/>
  <c r="D46" i="8"/>
  <c r="F51" i="5"/>
  <c r="H29" i="8"/>
  <c r="F8" i="5"/>
  <c r="D29" i="8"/>
  <c r="J79"/>
  <c r="D87"/>
  <c r="B79"/>
  <c r="J95"/>
  <c r="F31" i="5"/>
  <c r="F23"/>
  <c r="F95" i="8"/>
  <c r="J87"/>
  <c r="F48" i="5"/>
  <c r="F41"/>
  <c r="F19"/>
  <c r="F15"/>
  <c r="F7"/>
  <c r="H62" i="8"/>
  <c r="AL7" i="11" l="1"/>
  <c r="C15" i="1" s="1"/>
  <c r="C16" s="1"/>
  <c r="C20" s="1"/>
  <c r="C22" s="1"/>
  <c r="C17" l="1"/>
</calcChain>
</file>

<file path=xl/sharedStrings.xml><?xml version="1.0" encoding="utf-8"?>
<sst xmlns="http://schemas.openxmlformats.org/spreadsheetml/2006/main" count="436" uniqueCount="152">
  <si>
    <t>聯絡人</t>
    <phoneticPr fontId="2" type="noConversion"/>
  </si>
  <si>
    <t>姓名</t>
    <phoneticPr fontId="2" type="noConversion"/>
  </si>
  <si>
    <t>電話</t>
    <phoneticPr fontId="2" type="noConversion"/>
  </si>
  <si>
    <t>行動</t>
    <phoneticPr fontId="2" type="noConversion"/>
  </si>
  <si>
    <t>E-MAIL</t>
    <phoneticPr fontId="2" type="noConversion"/>
  </si>
  <si>
    <t>匯款日期</t>
    <phoneticPr fontId="2" type="noConversion"/>
  </si>
  <si>
    <t>匯款金額</t>
    <phoneticPr fontId="2" type="noConversion"/>
  </si>
  <si>
    <t>匯款帳號(末五碼)</t>
    <phoneticPr fontId="2" type="noConversion"/>
  </si>
  <si>
    <t>單位名稱(全銜)</t>
    <phoneticPr fontId="2" type="noConversion"/>
  </si>
  <si>
    <t>4*50自由式接力</t>
    <phoneticPr fontId="2" type="noConversion"/>
  </si>
  <si>
    <t>姓名</t>
    <phoneticPr fontId="2" type="noConversion"/>
  </si>
  <si>
    <t>性別</t>
    <phoneticPr fontId="2" type="noConversion"/>
  </si>
  <si>
    <t>年齡</t>
    <phoneticPr fontId="2" type="noConversion"/>
  </si>
  <si>
    <t>歲組</t>
    <phoneticPr fontId="2" type="noConversion"/>
  </si>
  <si>
    <t>年次</t>
    <phoneticPr fontId="1" type="noConversion"/>
  </si>
  <si>
    <t>年次對照</t>
    <phoneticPr fontId="1" type="noConversion"/>
  </si>
  <si>
    <t>最佳成績</t>
    <phoneticPr fontId="2" type="noConversion"/>
  </si>
  <si>
    <t>第一項</t>
    <phoneticPr fontId="2" type="noConversion"/>
  </si>
  <si>
    <t>第二項</t>
    <phoneticPr fontId="2" type="noConversion"/>
  </si>
  <si>
    <t>單位</t>
    <phoneticPr fontId="2" type="noConversion"/>
  </si>
  <si>
    <t>棒次</t>
    <phoneticPr fontId="2" type="noConversion"/>
  </si>
  <si>
    <t>棒次</t>
    <phoneticPr fontId="1" type="noConversion"/>
  </si>
  <si>
    <t>(填報4人,現場可再作確認)</t>
    <phoneticPr fontId="2" type="noConversion"/>
  </si>
  <si>
    <t>(同一歲組最佳成績應相同)</t>
    <phoneticPr fontId="2" type="noConversion"/>
  </si>
  <si>
    <t>性別</t>
    <phoneticPr fontId="1" type="noConversion"/>
  </si>
  <si>
    <t>順號</t>
    <phoneticPr fontId="2" type="noConversion"/>
  </si>
  <si>
    <t>(請按順號依序輸入選手資料/勿留空白欄)</t>
    <phoneticPr fontId="2" type="noConversion"/>
  </si>
  <si>
    <t>順號</t>
    <phoneticPr fontId="1" type="noConversion"/>
  </si>
  <si>
    <t>年齡</t>
    <phoneticPr fontId="1" type="noConversion"/>
  </si>
  <si>
    <t>個人項目</t>
    <phoneticPr fontId="1" type="noConversion"/>
  </si>
  <si>
    <t>切　　結　　書</t>
  </si>
  <si>
    <t>單位全銜：　　　　　</t>
  </si>
  <si>
    <t>連絡電話：　　　　　</t>
  </si>
  <si>
    <t>行動電話：</t>
  </si>
  <si>
    <t>參賽單位基本資料</t>
    <phoneticPr fontId="2" type="noConversion"/>
  </si>
  <si>
    <t>選手報名表</t>
    <phoneticPr fontId="1" type="noConversion"/>
  </si>
  <si>
    <t>此致 中華民國成人游泳協會北區會</t>
  </si>
  <si>
    <t>負 責 人：　　　　　</t>
  </si>
  <si>
    <t>通 訊 處：　　　　　</t>
  </si>
  <si>
    <t>選手資料列表</t>
    <phoneticPr fontId="1" type="noConversion"/>
  </si>
  <si>
    <t>順號</t>
  </si>
  <si>
    <t>身分證字號</t>
  </si>
  <si>
    <t>切結簽名欄</t>
  </si>
  <si>
    <t>備  註</t>
  </si>
  <si>
    <t>姓名</t>
    <phoneticPr fontId="1" type="noConversion"/>
  </si>
  <si>
    <t>出生日期(國曆)</t>
    <phoneticPr fontId="1" type="noConversion"/>
  </si>
  <si>
    <t>年</t>
    <phoneticPr fontId="1" type="noConversion"/>
  </si>
  <si>
    <t>月</t>
    <phoneticPr fontId="1" type="noConversion"/>
  </si>
  <si>
    <t>日</t>
    <phoneticPr fontId="1" type="noConversion"/>
  </si>
  <si>
    <t>國曆年次</t>
    <phoneticPr fontId="1" type="noConversion"/>
  </si>
  <si>
    <t>4*50自由式接力</t>
    <phoneticPr fontId="1" type="noConversion"/>
  </si>
  <si>
    <t>單位
4字簡稱</t>
    <phoneticPr fontId="2" type="noConversion"/>
  </si>
  <si>
    <t>←此色欄位處需輸入資料</t>
    <phoneticPr fontId="2" type="noConversion"/>
  </si>
  <si>
    <t>←此色欄位處不需輸入，會主動產生資料</t>
    <phoneticPr fontId="2" type="noConversion"/>
  </si>
  <si>
    <t>←此色欄位處需點選資料</t>
    <phoneticPr fontId="2" type="noConversion"/>
  </si>
  <si>
    <r>
      <t>單位簡稱</t>
    </r>
    <r>
      <rPr>
        <b/>
        <sz val="12"/>
        <color indexed="10"/>
        <rFont val="標楷體"/>
        <family val="4"/>
        <charset val="136"/>
      </rPr>
      <t>(最多4個全形字)</t>
    </r>
    <phoneticPr fontId="2" type="noConversion"/>
  </si>
  <si>
    <r>
      <t>地    址：</t>
    </r>
    <r>
      <rPr>
        <u/>
        <sz val="18"/>
        <color indexed="8"/>
        <rFont val="標楷體"/>
        <family val="4"/>
        <charset val="136"/>
      </rPr>
      <t xml:space="preserve">                                           </t>
    </r>
  </si>
  <si>
    <r>
      <t>電    話：</t>
    </r>
    <r>
      <rPr>
        <u/>
        <sz val="18"/>
        <color indexed="8"/>
        <rFont val="標楷體"/>
        <family val="4"/>
        <charset val="136"/>
      </rPr>
      <t xml:space="preserve">                                           </t>
    </r>
  </si>
  <si>
    <t>　　依據個資法第8條的規定，本會在取得任何個人資料時，對於個人資料取得之目的、資料之類別、利用期間……等等，皆有明確告知義務，使各單位瞭解為何我們要取得各單位的個人資料、我們將如何利用各單位的個人資料以及各單位的相關權利等事項。</t>
    <phoneticPr fontId="13" type="noConversion"/>
  </si>
  <si>
    <t>　　因此，本會請個人簽署個人資料直接蒐集告知聲明之目的，係為確實履行個資法第8條之告知義務，若貴單位不同意本會合法取得以及利用貴單位的個人資料，本會亦將無法進一步對貴單位提供相關服務，如有不便，敬請見諒。</t>
    <phoneticPr fontId="13" type="noConversion"/>
  </si>
  <si>
    <r>
      <t>參加單位：</t>
    </r>
    <r>
      <rPr>
        <u/>
        <sz val="18"/>
        <color indexed="8"/>
        <rFont val="標楷體"/>
        <family val="4"/>
        <charset val="136"/>
      </rPr>
      <t xml:space="preserve">                             </t>
    </r>
    <r>
      <rPr>
        <sz val="18"/>
        <color indexed="8"/>
        <rFont val="標楷體"/>
        <family val="4"/>
        <charset val="136"/>
      </rPr>
      <t xml:space="preserve"> </t>
    </r>
    <r>
      <rPr>
        <sz val="14"/>
        <color indexed="8"/>
        <rFont val="標楷體"/>
        <family val="4"/>
        <charset val="136"/>
      </rPr>
      <t>蓋章</t>
    </r>
    <r>
      <rPr>
        <u/>
        <sz val="14"/>
        <color indexed="8"/>
        <rFont val="標楷體"/>
        <family val="4"/>
        <charset val="136"/>
      </rPr>
      <t xml:space="preserve">  </t>
    </r>
    <r>
      <rPr>
        <u/>
        <sz val="18"/>
        <color indexed="8"/>
        <rFont val="標楷體"/>
        <family val="4"/>
        <charset val="136"/>
      </rPr>
      <t xml:space="preserve">      </t>
    </r>
    <phoneticPr fontId="13" type="noConversion"/>
  </si>
  <si>
    <t xml:space="preserve">    個人資料同意書    </t>
  </si>
  <si>
    <t>報名費用金額</t>
    <phoneticPr fontId="2" type="noConversion"/>
  </si>
  <si>
    <t>加訂便當金額</t>
    <phoneticPr fontId="1" type="noConversion"/>
  </si>
  <si>
    <t>繳費總額</t>
    <phoneticPr fontId="1" type="noConversion"/>
  </si>
  <si>
    <t>繳費及匯款</t>
    <phoneticPr fontId="1" type="noConversion"/>
  </si>
  <si>
    <t>選手便當數量</t>
    <phoneticPr fontId="2" type="noConversion"/>
  </si>
  <si>
    <t>選手報名人數</t>
    <phoneticPr fontId="2" type="noConversion"/>
  </si>
  <si>
    <t>單位名稱：</t>
    <phoneticPr fontId="1" type="noConversion"/>
  </si>
  <si>
    <t>請將照片電子檔
縮小後貼在此處</t>
    <phoneticPr fontId="1" type="noConversion"/>
  </si>
  <si>
    <t>選手姓名：</t>
  </si>
  <si>
    <t>性　　別：</t>
  </si>
  <si>
    <t>領隊</t>
    <phoneticPr fontId="18" type="noConversion"/>
  </si>
  <si>
    <t>教練</t>
    <phoneticPr fontId="18" type="noConversion"/>
  </si>
  <si>
    <t>聯絡人</t>
    <phoneticPr fontId="18" type="noConversion"/>
  </si>
  <si>
    <t>姓　　名：</t>
    <phoneticPr fontId="18" type="noConversion"/>
  </si>
  <si>
    <t>出生年次：</t>
    <phoneticPr fontId="1" type="noConversion"/>
  </si>
  <si>
    <t>參加歲組：</t>
  </si>
  <si>
    <t>參加歲組：</t>
    <phoneticPr fontId="18" type="noConversion"/>
  </si>
  <si>
    <t>個人賽參賽項目(每人限參加二項)</t>
    <phoneticPr fontId="2" type="noConversion"/>
  </si>
  <si>
    <t>最佳成績格式  *:**.**</t>
    <phoneticPr fontId="1" type="noConversion"/>
  </si>
  <si>
    <t>無最佳成績者請填 9:99.99</t>
    <phoneticPr fontId="1" type="noConversion"/>
  </si>
  <si>
    <t>隊職員照片收集表(文字資料自動帶入,不需輸填)</t>
    <phoneticPr fontId="18" type="noConversion"/>
  </si>
  <si>
    <t>選手證未附貼照片者將無法出賽</t>
    <phoneticPr fontId="18" type="noConversion"/>
  </si>
  <si>
    <t>ㄒ恤尺寸</t>
    <phoneticPr fontId="2" type="noConversion"/>
  </si>
  <si>
    <t>申請單位：</t>
  </si>
  <si>
    <t>申請人姓名</t>
  </si>
  <si>
    <t>服務機關全銜</t>
  </si>
  <si>
    <t>服務機關地址（郵遞區號）</t>
  </si>
  <si>
    <t>單位自行投保200萬意外險保單掃描檔附貼處</t>
    <phoneticPr fontId="1" type="noConversion"/>
  </si>
  <si>
    <t>單位全銜：</t>
    <phoneticPr fontId="13" type="noConversion"/>
  </si>
  <si>
    <t>個人資料同意書掃描檔附貼處</t>
    <phoneticPr fontId="1" type="noConversion"/>
  </si>
  <si>
    <t>單位匯款單掃描檔附貼處</t>
    <phoneticPr fontId="1" type="noConversion"/>
  </si>
  <si>
    <t>　　個人資料保護法(以下簡稱個資法) 已於民國101年10月1日正式施行(行政院院臺法字第 1010056845 號令)，不論是個人、公務機關或非公務機關，皆必須遵守個資法規範，本會亦有遵行個資法之義務，以保護參加比賽者的個人資料。</t>
    <phoneticPr fontId="13" type="noConversion"/>
  </si>
  <si>
    <r>
      <t>負責人簽名：</t>
    </r>
    <r>
      <rPr>
        <u/>
        <sz val="18"/>
        <color indexed="8"/>
        <rFont val="標楷體"/>
        <family val="4"/>
        <charset val="136"/>
      </rPr>
      <t xml:space="preserve">             </t>
    </r>
    <r>
      <rPr>
        <sz val="14"/>
        <color indexed="8"/>
        <rFont val="標楷體"/>
        <family val="4"/>
        <charset val="136"/>
      </rPr>
      <t>蓋章</t>
    </r>
    <r>
      <rPr>
        <u/>
        <sz val="18"/>
        <color indexed="8"/>
        <rFont val="標楷體"/>
        <family val="4"/>
        <charset val="136"/>
      </rPr>
      <t xml:space="preserve">         </t>
    </r>
    <r>
      <rPr>
        <u/>
        <sz val="12"/>
        <color indexed="8"/>
        <rFont val="標楷體"/>
        <family val="4"/>
        <charset val="136"/>
      </rPr>
      <t>(</t>
    </r>
    <r>
      <rPr>
        <b/>
        <sz val="12"/>
        <color indexed="8"/>
        <rFont val="標楷體"/>
        <family val="4"/>
        <charset val="136"/>
      </rPr>
      <t>負責人務請親自簽名蓋章)</t>
    </r>
    <phoneticPr fontId="13" type="noConversion"/>
  </si>
  <si>
    <t>＊單位填具後請掃描附貼於次頁</t>
    <phoneticPr fontId="1" type="noConversion"/>
  </si>
  <si>
    <r>
      <t>請假公函申請名冊</t>
    </r>
    <r>
      <rPr>
        <b/>
        <sz val="20"/>
        <color indexed="8"/>
        <rFont val="Times New Roman"/>
        <family val="1"/>
      </rPr>
      <t/>
    </r>
    <phoneticPr fontId="24" type="noConversion"/>
  </si>
  <si>
    <r>
      <rPr>
        <b/>
        <sz val="10"/>
        <rFont val="標楷體"/>
        <family val="4"/>
        <charset val="136"/>
      </rPr>
      <t xml:space="preserve">國曆
</t>
    </r>
    <r>
      <rPr>
        <sz val="9"/>
        <rFont val="標楷體"/>
        <family val="4"/>
        <charset val="136"/>
      </rPr>
      <t>出生年次</t>
    </r>
    <phoneticPr fontId="2" type="noConversion"/>
  </si>
  <si>
    <t>2014新北城市盃全國成人分齡游泳錦標賽</t>
    <phoneticPr fontId="1" type="noConversion"/>
  </si>
  <si>
    <t>加訂便當數量(@80)</t>
    <phoneticPr fontId="2" type="noConversion"/>
  </si>
  <si>
    <t>編號</t>
  </si>
  <si>
    <t>參賽單位</t>
  </si>
  <si>
    <t>連絡人</t>
  </si>
  <si>
    <t>行動</t>
  </si>
  <si>
    <t>女18</t>
  </si>
  <si>
    <t>女25</t>
  </si>
  <si>
    <t>女30</t>
  </si>
  <si>
    <t>女35</t>
  </si>
  <si>
    <t>女40</t>
  </si>
  <si>
    <t>女45</t>
  </si>
  <si>
    <t>女50</t>
  </si>
  <si>
    <t>女60</t>
  </si>
  <si>
    <t>女65</t>
  </si>
  <si>
    <t>女70</t>
  </si>
  <si>
    <t>女75</t>
  </si>
  <si>
    <t>女80</t>
  </si>
  <si>
    <t>S</t>
    <phoneticPr fontId="1" type="noConversion"/>
  </si>
  <si>
    <t>M</t>
    <phoneticPr fontId="1" type="noConversion"/>
  </si>
  <si>
    <t>L</t>
    <phoneticPr fontId="1" type="noConversion"/>
  </si>
  <si>
    <t>XL</t>
    <phoneticPr fontId="1" type="noConversion"/>
  </si>
  <si>
    <t>2XL</t>
    <phoneticPr fontId="1" type="noConversion"/>
  </si>
  <si>
    <t>3XL</t>
    <phoneticPr fontId="1" type="noConversion"/>
  </si>
  <si>
    <t>服裝計</t>
    <phoneticPr fontId="1" type="noConversion"/>
  </si>
  <si>
    <t>男18</t>
    <phoneticPr fontId="1" type="noConversion"/>
  </si>
  <si>
    <t>男25</t>
    <phoneticPr fontId="1" type="noConversion"/>
  </si>
  <si>
    <t>男30</t>
    <phoneticPr fontId="1" type="noConversion"/>
  </si>
  <si>
    <t>男35</t>
    <phoneticPr fontId="1" type="noConversion"/>
  </si>
  <si>
    <t>男40</t>
    <phoneticPr fontId="1" type="noConversion"/>
  </si>
  <si>
    <t>男45</t>
    <phoneticPr fontId="1" type="noConversion"/>
  </si>
  <si>
    <t>男50</t>
    <phoneticPr fontId="1" type="noConversion"/>
  </si>
  <si>
    <t>男55</t>
    <phoneticPr fontId="1" type="noConversion"/>
  </si>
  <si>
    <t>男60</t>
    <phoneticPr fontId="1" type="noConversion"/>
  </si>
  <si>
    <t>男65</t>
    <phoneticPr fontId="1" type="noConversion"/>
  </si>
  <si>
    <t>男70</t>
    <phoneticPr fontId="1" type="noConversion"/>
  </si>
  <si>
    <t>男75</t>
    <phoneticPr fontId="1" type="noConversion"/>
  </si>
  <si>
    <t>男80</t>
    <phoneticPr fontId="1" type="noConversion"/>
  </si>
  <si>
    <t>女55</t>
    <phoneticPr fontId="1" type="noConversion"/>
  </si>
  <si>
    <t>人數計</t>
    <phoneticPr fontId="1" type="noConversion"/>
  </si>
  <si>
    <r>
      <t>簽具切結選手資料</t>
    </r>
    <r>
      <rPr>
        <sz val="14"/>
        <color indexed="10"/>
        <rFont val="標楷體"/>
        <family val="4"/>
        <charset val="136"/>
      </rPr>
      <t>(選手出生日期及身分證字號請填齊,以利保險)</t>
    </r>
    <phoneticPr fontId="1" type="noConversion"/>
  </si>
  <si>
    <r>
      <t>單位負責人務必請參加競賽之所有選手，確認詳細閱讀切結內容後並親自簽名，連同切結書由帶隊負責人親自簽名後由單位負責人於比賽當日攜帶備查。</t>
    </r>
    <r>
      <rPr>
        <sz val="16"/>
        <color indexed="10"/>
        <rFont val="標楷體"/>
        <family val="4"/>
        <charset val="136"/>
      </rPr>
      <t>(切結選手資料務請輸入完整並存檔，列印後經選手簽名再由單位負責人攜帶備查)</t>
    </r>
    <phoneticPr fontId="1" type="noConversion"/>
  </si>
  <si>
    <t>＊1.單位匯款單 及 2.自行投保單 請掃描後附貼於後續頁</t>
    <phoneticPr fontId="1" type="noConversion"/>
  </si>
  <si>
    <t>手機號碼</t>
    <phoneticPr fontId="2" type="noConversion"/>
  </si>
  <si>
    <t>領隊</t>
    <phoneticPr fontId="2" type="noConversion"/>
  </si>
  <si>
    <t>教練</t>
    <phoneticPr fontId="2" type="noConversion"/>
  </si>
  <si>
    <t>報名費
選手每人350元</t>
    <phoneticPr fontId="2" type="noConversion"/>
  </si>
  <si>
    <t>葷：    個　素：    個</t>
    <phoneticPr fontId="1" type="noConversion"/>
  </si>
  <si>
    <t>2019新北城市盃全國分齡游泳錦標賽</t>
    <phoneticPr fontId="1" type="noConversion"/>
  </si>
  <si>
    <t>中  華  民  國  108  年  5  月    日</t>
    <phoneticPr fontId="1" type="noConversion"/>
  </si>
  <si>
    <r>
      <t>　　本次個人資料蒐集之目的在於辦理『2019新北城市盃全國成人分齡游泳錦標賽』</t>
    </r>
    <r>
      <rPr>
        <b/>
        <sz val="14"/>
        <color indexed="10"/>
        <rFont val="標楷體"/>
        <family val="4"/>
        <charset val="136"/>
      </rPr>
      <t>保險、切結</t>
    </r>
    <r>
      <rPr>
        <sz val="14"/>
        <color indexed="8"/>
        <rFont val="標楷體"/>
        <family val="4"/>
        <charset val="136"/>
      </rPr>
      <t>，故只用於本次活動不挪做其它用途，貴單位負責人請簽署同意書，俾利承辦單位為貴單位辦理保險及聯絡。</t>
    </r>
    <phoneticPr fontId="13" type="noConversion"/>
  </si>
  <si>
    <t>中華民國　108　年　5　 月　　 日</t>
    <phoneticPr fontId="13" type="noConversion"/>
  </si>
  <si>
    <r>
      <t>本會</t>
    </r>
    <r>
      <rPr>
        <u/>
        <sz val="18"/>
        <color indexed="8"/>
        <rFont val="標楷體"/>
        <family val="4"/>
        <charset val="136"/>
      </rPr>
      <t>　　　　　　　等共　　　</t>
    </r>
    <r>
      <rPr>
        <sz val="18"/>
        <color indexed="8"/>
        <rFont val="標楷體"/>
        <family val="4"/>
        <charset val="136"/>
      </rPr>
      <t>名參加「2019新北城市盃全國成人分齡游泳錦標賽」活動，所有參賽人員均具有游泳競賽能力，足以參加游泳劇烈運動競賽，無不適合游泳劇烈競賽運動之疾病，若比賽中有意外事故，本會願自行負責一切法律責任。</t>
    </r>
    <phoneticPr fontId="1" type="noConversion"/>
  </si>
  <si>
    <t>報名者送午便當1份</t>
    <phoneticPr fontId="1" type="noConversion"/>
  </si>
</sst>
</file>

<file path=xl/styles.xml><?xml version="1.0" encoding="utf-8"?>
<styleSheet xmlns="http://schemas.openxmlformats.org/spreadsheetml/2006/main">
  <numFmts count="5">
    <numFmt numFmtId="176" formatCode="[&lt;=99999999]####\-####;\(0#\)\ ####\-####"/>
    <numFmt numFmtId="177" formatCode="[&gt;99999999]0000\-000\-000;000\-000\-000"/>
    <numFmt numFmtId="178" formatCode="&quot;$&quot;#,##0"/>
    <numFmt numFmtId="179" formatCode="yyyy/m/d;@"/>
    <numFmt numFmtId="180" formatCode="m:ss.00"/>
  </numFmts>
  <fonts count="51">
    <font>
      <sz val="12"/>
      <color theme="1"/>
      <name val="新細明體"/>
      <family val="1"/>
      <charset val="136"/>
      <scheme val="minor"/>
    </font>
    <font>
      <sz val="9"/>
      <name val="新細明體"/>
      <family val="1"/>
      <charset val="136"/>
    </font>
    <font>
      <sz val="9"/>
      <name val="新細明體"/>
      <family val="1"/>
      <charset val="136"/>
    </font>
    <font>
      <u/>
      <sz val="12"/>
      <color indexed="12"/>
      <name val="新細明體"/>
      <family val="1"/>
      <charset val="136"/>
    </font>
    <font>
      <sz val="10"/>
      <name val="標楷體"/>
      <family val="4"/>
      <charset val="136"/>
    </font>
    <font>
      <u/>
      <sz val="12"/>
      <color indexed="12"/>
      <name val="標楷體"/>
      <family val="4"/>
      <charset val="136"/>
    </font>
    <font>
      <sz val="12"/>
      <name val="新細明體"/>
      <family val="1"/>
      <charset val="136"/>
    </font>
    <font>
      <sz val="18"/>
      <color indexed="8"/>
      <name val="標楷體"/>
      <family val="4"/>
      <charset val="136"/>
    </font>
    <font>
      <b/>
      <sz val="14"/>
      <name val="標楷體"/>
      <family val="4"/>
      <charset val="136"/>
    </font>
    <font>
      <u/>
      <sz val="18"/>
      <color indexed="8"/>
      <name val="標楷體"/>
      <family val="4"/>
      <charset val="136"/>
    </font>
    <font>
      <sz val="10"/>
      <color indexed="10"/>
      <name val="標楷體"/>
      <family val="4"/>
      <charset val="136"/>
    </font>
    <font>
      <b/>
      <sz val="12"/>
      <color indexed="10"/>
      <name val="標楷體"/>
      <family val="4"/>
      <charset val="136"/>
    </font>
    <font>
      <sz val="14"/>
      <color indexed="8"/>
      <name val="標楷體"/>
      <family val="4"/>
      <charset val="136"/>
    </font>
    <font>
      <sz val="9"/>
      <name val="新細明體"/>
      <family val="1"/>
      <charset val="136"/>
    </font>
    <font>
      <u/>
      <sz val="14"/>
      <color indexed="8"/>
      <name val="標楷體"/>
      <family val="4"/>
      <charset val="136"/>
    </font>
    <font>
      <b/>
      <sz val="14"/>
      <color indexed="10"/>
      <name val="標楷體"/>
      <family val="4"/>
      <charset val="136"/>
    </font>
    <font>
      <sz val="12"/>
      <color indexed="12"/>
      <name val="標楷體"/>
      <family val="4"/>
      <charset val="136"/>
    </font>
    <font>
      <sz val="12"/>
      <name val="標楷體"/>
      <family val="4"/>
      <charset val="136"/>
    </font>
    <font>
      <sz val="9"/>
      <name val="新細明體"/>
      <family val="1"/>
      <charset val="136"/>
    </font>
    <font>
      <sz val="11"/>
      <name val="標楷體"/>
      <family val="4"/>
      <charset val="136"/>
    </font>
    <font>
      <sz val="11"/>
      <name val="新細明體"/>
      <family val="1"/>
      <charset val="136"/>
    </font>
    <font>
      <sz val="10"/>
      <name val="新細明體"/>
      <family val="1"/>
      <charset val="136"/>
    </font>
    <font>
      <sz val="14"/>
      <name val="標楷體"/>
      <family val="4"/>
      <charset val="136"/>
    </font>
    <font>
      <b/>
      <sz val="20"/>
      <color indexed="8"/>
      <name val="Times New Roman"/>
      <family val="1"/>
    </font>
    <font>
      <sz val="9"/>
      <name val="新細明體"/>
      <family val="1"/>
      <charset val="136"/>
    </font>
    <font>
      <u/>
      <sz val="12"/>
      <color indexed="8"/>
      <name val="標楷體"/>
      <family val="4"/>
      <charset val="136"/>
    </font>
    <font>
      <b/>
      <sz val="12"/>
      <color indexed="8"/>
      <name val="標楷體"/>
      <family val="4"/>
      <charset val="136"/>
    </font>
    <font>
      <b/>
      <sz val="10"/>
      <name val="標楷體"/>
      <family val="4"/>
      <charset val="136"/>
    </font>
    <font>
      <sz val="9"/>
      <name val="標楷體"/>
      <family val="4"/>
      <charset val="136"/>
    </font>
    <font>
      <sz val="9"/>
      <name val="新細明體"/>
      <family val="1"/>
      <charset val="136"/>
    </font>
    <font>
      <sz val="16"/>
      <color indexed="10"/>
      <name val="標楷體"/>
      <family val="4"/>
      <charset val="136"/>
    </font>
    <font>
      <sz val="14"/>
      <color indexed="10"/>
      <name val="標楷體"/>
      <family val="4"/>
      <charset val="136"/>
    </font>
    <font>
      <sz val="12"/>
      <color theme="1"/>
      <name val="新細明體"/>
      <family val="1"/>
      <charset val="136"/>
      <scheme val="minor"/>
    </font>
    <font>
      <sz val="12"/>
      <color theme="1"/>
      <name val="標楷體"/>
      <family val="4"/>
      <charset val="136"/>
    </font>
    <font>
      <sz val="16"/>
      <color theme="1"/>
      <name val="標楷體"/>
      <family val="4"/>
      <charset val="136"/>
    </font>
    <font>
      <b/>
      <sz val="24"/>
      <color theme="1"/>
      <name val="標楷體"/>
      <family val="4"/>
      <charset val="136"/>
    </font>
    <font>
      <sz val="14"/>
      <color theme="1"/>
      <name val="標楷體"/>
      <family val="4"/>
      <charset val="136"/>
    </font>
    <font>
      <sz val="10"/>
      <color theme="1"/>
      <name val="標楷體"/>
      <family val="4"/>
      <charset val="136"/>
    </font>
    <font>
      <sz val="16"/>
      <color rgb="FFFF0000"/>
      <name val="標楷體"/>
      <family val="4"/>
      <charset val="136"/>
    </font>
    <font>
      <sz val="22"/>
      <color theme="1"/>
      <name val="標楷體"/>
      <family val="4"/>
      <charset val="136"/>
    </font>
    <font>
      <sz val="14"/>
      <color theme="1"/>
      <name val="新細明體"/>
      <family val="1"/>
      <charset val="136"/>
      <scheme val="minor"/>
    </font>
    <font>
      <sz val="12"/>
      <color rgb="FFFF0000"/>
      <name val="標楷體"/>
      <family val="4"/>
      <charset val="136"/>
    </font>
    <font>
      <sz val="12"/>
      <color theme="1"/>
      <name val="Times New Roman"/>
      <family val="1"/>
    </font>
    <font>
      <sz val="12"/>
      <color theme="1"/>
      <name val="細明體"/>
      <family val="3"/>
      <charset val="136"/>
    </font>
    <font>
      <sz val="18"/>
      <color theme="1"/>
      <name val="標楷體"/>
      <family val="4"/>
      <charset val="136"/>
    </font>
    <font>
      <b/>
      <sz val="16"/>
      <color theme="1"/>
      <name val="標楷體"/>
      <family val="4"/>
      <charset val="136"/>
    </font>
    <font>
      <sz val="20"/>
      <color theme="1"/>
      <name val="標楷體"/>
      <family val="4"/>
      <charset val="136"/>
    </font>
    <font>
      <b/>
      <sz val="20"/>
      <color theme="1"/>
      <name val="標楷體"/>
      <family val="4"/>
      <charset val="136"/>
    </font>
    <font>
      <sz val="16"/>
      <color theme="1"/>
      <name val="新細明體"/>
      <family val="1"/>
      <charset val="136"/>
      <scheme val="minor"/>
    </font>
    <font>
      <b/>
      <u val="double"/>
      <sz val="16"/>
      <color theme="1"/>
      <name val="標楷體"/>
      <family val="4"/>
      <charset val="136"/>
    </font>
    <font>
      <sz val="9"/>
      <name val="新細明體"/>
      <family val="1"/>
      <charset val="136"/>
      <scheme val="minor"/>
    </font>
  </fonts>
  <fills count="8">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6" fillId="0" borderId="0"/>
    <xf numFmtId="9" fontId="32"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235">
    <xf numFmtId="0" fontId="0" fillId="0" borderId="0" xfId="0">
      <alignment vertical="center"/>
    </xf>
    <xf numFmtId="0" fontId="33" fillId="0" borderId="0" xfId="0" applyFont="1">
      <alignment vertical="center"/>
    </xf>
    <xf numFmtId="0" fontId="4" fillId="2" borderId="1"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4" fillId="0" borderId="0" xfId="0" applyFont="1" applyAlignment="1">
      <alignment horizontal="fill" vertical="center"/>
    </xf>
    <xf numFmtId="0" fontId="36" fillId="0" borderId="0" xfId="0" applyFont="1" applyAlignment="1">
      <alignment horizontal="centerContinuous" vertical="center"/>
    </xf>
    <xf numFmtId="0" fontId="33" fillId="0" borderId="2" xfId="0" applyFont="1" applyBorder="1" applyAlignment="1">
      <alignment horizontal="lef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xf>
    <xf numFmtId="0" fontId="37" fillId="0" borderId="1" xfId="0" applyFont="1" applyBorder="1" applyAlignment="1">
      <alignment horizontal="center" vertical="center"/>
    </xf>
    <xf numFmtId="180" fontId="37" fillId="0" borderId="1" xfId="0" applyNumberFormat="1" applyFont="1" applyBorder="1" applyAlignment="1">
      <alignment horizontal="center" vertical="center"/>
    </xf>
    <xf numFmtId="0" fontId="37" fillId="0" borderId="0" xfId="0" applyFont="1">
      <alignment vertical="center"/>
    </xf>
    <xf numFmtId="0" fontId="36" fillId="0" borderId="2" xfId="0" applyFont="1" applyBorder="1" applyAlignment="1">
      <alignment horizontal="left" vertical="center"/>
    </xf>
    <xf numFmtId="0" fontId="33" fillId="0" borderId="0" xfId="0" applyFont="1" applyAlignment="1">
      <alignment horizontal="center" vertical="center"/>
    </xf>
    <xf numFmtId="0" fontId="36" fillId="0" borderId="0" xfId="0" applyFont="1" applyBorder="1" applyAlignment="1">
      <alignment horizontal="left" vertical="center"/>
    </xf>
    <xf numFmtId="0" fontId="4" fillId="0" borderId="0" xfId="0" applyFont="1" applyProtection="1">
      <alignment vertical="center"/>
    </xf>
    <xf numFmtId="0" fontId="4" fillId="0" borderId="0" xfId="0" applyFont="1" applyAlignment="1" applyProtection="1">
      <alignment horizontal="center" vertical="center"/>
    </xf>
    <xf numFmtId="0" fontId="4" fillId="5" borderId="0" xfId="0" applyFont="1" applyFill="1" applyAlignment="1" applyProtection="1">
      <alignment horizontal="center" vertical="center"/>
    </xf>
    <xf numFmtId="0" fontId="4" fillId="0" borderId="0" xfId="0" applyFont="1" applyFill="1" applyBorder="1" applyProtection="1">
      <alignment vertical="center"/>
    </xf>
    <xf numFmtId="0" fontId="4" fillId="3" borderId="1"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5" borderId="0" xfId="0" applyFont="1" applyFill="1" applyBorder="1" applyAlignment="1" applyProtection="1">
      <alignment horizontal="left" vertical="center"/>
    </xf>
    <xf numFmtId="0" fontId="4" fillId="5" borderId="3" xfId="0" applyFont="1" applyFill="1" applyBorder="1" applyAlignment="1" applyProtection="1">
      <alignment horizontal="center" vertical="center"/>
    </xf>
    <xf numFmtId="0" fontId="4" fillId="5" borderId="0" xfId="0" applyFont="1" applyFill="1" applyProtection="1">
      <alignment vertical="center"/>
    </xf>
    <xf numFmtId="0" fontId="4" fillId="5" borderId="0" xfId="0" applyFont="1" applyFill="1" applyBorder="1" applyAlignment="1" applyProtection="1">
      <alignment horizontal="center" vertical="center"/>
    </xf>
    <xf numFmtId="0" fontId="4" fillId="5" borderId="0" xfId="0" applyFont="1" applyFill="1" applyBorder="1" applyAlignment="1" applyProtection="1">
      <alignment vertical="center"/>
    </xf>
    <xf numFmtId="0" fontId="4" fillId="5" borderId="0" xfId="0" applyFont="1" applyFill="1" applyBorder="1" applyProtection="1">
      <alignment vertical="center"/>
    </xf>
    <xf numFmtId="0" fontId="4" fillId="0" borderId="4" xfId="0" applyFont="1" applyBorder="1" applyAlignment="1" applyProtection="1">
      <alignment horizontal="center" vertical="center"/>
    </xf>
    <xf numFmtId="9" fontId="4" fillId="0" borderId="1" xfId="2"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4" fillId="6" borderId="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180" fontId="4" fillId="2" borderId="1" xfId="0" applyNumberFormat="1" applyFont="1" applyFill="1" applyBorder="1" applyAlignment="1" applyProtection="1">
      <alignment horizontal="center" vertical="center"/>
      <protection locked="0"/>
    </xf>
    <xf numFmtId="0" fontId="4" fillId="5" borderId="2"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0" fillId="0" borderId="0" xfId="0" applyAlignment="1">
      <alignment vertical="center"/>
    </xf>
    <xf numFmtId="0" fontId="33" fillId="4" borderId="1" xfId="0" applyNumberFormat="1" applyFont="1" applyFill="1" applyBorder="1" applyAlignment="1" applyProtection="1">
      <alignment horizontal="left" vertical="center"/>
      <protection locked="0"/>
    </xf>
    <xf numFmtId="0" fontId="33" fillId="0" borderId="0" xfId="0" applyFont="1" applyAlignment="1">
      <alignment horizontal="center" vertical="center"/>
    </xf>
    <xf numFmtId="0" fontId="4" fillId="0" borderId="0" xfId="0" applyNumberFormat="1" applyFont="1" applyProtection="1">
      <alignment vertical="center"/>
    </xf>
    <xf numFmtId="0" fontId="4" fillId="5" borderId="0" xfId="0" applyNumberFormat="1" applyFont="1" applyFill="1" applyBorder="1" applyAlignment="1" applyProtection="1">
      <alignment horizontal="left" vertical="center"/>
    </xf>
    <xf numFmtId="0" fontId="33" fillId="0" borderId="0" xfId="0" applyNumberFormat="1" applyFont="1" applyAlignment="1">
      <alignment horizontal="center" vertical="center"/>
    </xf>
    <xf numFmtId="0" fontId="0" fillId="0" borderId="0" xfId="0" applyBorder="1" applyAlignment="1">
      <alignment horizontal="center" vertical="center"/>
    </xf>
    <xf numFmtId="0" fontId="36" fillId="0" borderId="1" xfId="0" applyFont="1" applyBorder="1" applyAlignment="1">
      <alignment vertical="center"/>
    </xf>
    <xf numFmtId="0" fontId="36" fillId="0" borderId="1" xfId="0" applyFont="1" applyBorder="1" applyAlignment="1">
      <alignment horizontal="center" vertical="center" wrapText="1"/>
    </xf>
    <xf numFmtId="0" fontId="33" fillId="0" borderId="0" xfId="0" applyFont="1" applyProtection="1">
      <alignment vertical="center"/>
      <protection locked="0"/>
    </xf>
    <xf numFmtId="0" fontId="4" fillId="0" borderId="0" xfId="0"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33" fillId="0" borderId="0" xfId="0" applyFont="1" applyProtection="1">
      <alignment vertical="center"/>
    </xf>
    <xf numFmtId="0" fontId="33" fillId="0" borderId="1" xfId="0" applyFont="1" applyFill="1" applyBorder="1" applyAlignment="1" applyProtection="1">
      <alignment horizontal="center" vertical="center"/>
    </xf>
    <xf numFmtId="0" fontId="33" fillId="5" borderId="1" xfId="0" applyNumberFormat="1" applyFont="1" applyFill="1" applyBorder="1" applyAlignment="1" applyProtection="1">
      <alignment horizontal="left" vertical="center"/>
    </xf>
    <xf numFmtId="0" fontId="38" fillId="0" borderId="0" xfId="0" applyFont="1" applyProtection="1">
      <alignment vertical="center"/>
    </xf>
    <xf numFmtId="0" fontId="34" fillId="0" borderId="0" xfId="0" applyFont="1" applyAlignment="1" applyProtection="1">
      <alignment horizontal="fill"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4" fillId="0" borderId="0" xfId="0" applyNumberFormat="1" applyFont="1" applyProtection="1">
      <alignment vertical="center"/>
      <protection locked="0"/>
    </xf>
    <xf numFmtId="0" fontId="34" fillId="0" borderId="0" xfId="0" applyFont="1" applyAlignment="1" applyProtection="1">
      <alignment horizontal="centerContinuous" vertical="center"/>
    </xf>
    <xf numFmtId="0" fontId="33" fillId="0" borderId="0" xfId="0" applyFont="1" applyAlignment="1" applyProtection="1">
      <alignment horizontal="centerContinuous" vertical="center"/>
    </xf>
    <xf numFmtId="0" fontId="33" fillId="0" borderId="0" xfId="0" applyNumberFormat="1" applyFont="1" applyAlignment="1" applyProtection="1">
      <alignment horizontal="centerContinuous" vertical="center"/>
    </xf>
    <xf numFmtId="0" fontId="4" fillId="6" borderId="1" xfId="0" applyFont="1" applyFill="1" applyBorder="1" applyAlignment="1" applyProtection="1">
      <alignment horizontal="center" vertical="center"/>
    </xf>
    <xf numFmtId="0" fontId="39" fillId="5" borderId="0" xfId="0" applyFont="1" applyFill="1" applyProtection="1">
      <alignment vertical="center"/>
    </xf>
    <xf numFmtId="0" fontId="40" fillId="5" borderId="0" xfId="0" applyFont="1" applyFill="1" applyProtection="1">
      <alignment vertical="center"/>
    </xf>
    <xf numFmtId="49" fontId="20" fillId="5" borderId="0" xfId="0" applyNumberFormat="1" applyFont="1" applyFill="1" applyProtection="1">
      <alignment vertical="center"/>
    </xf>
    <xf numFmtId="0" fontId="20" fillId="5" borderId="0" xfId="0" applyFont="1" applyFill="1" applyProtection="1">
      <alignment vertical="center"/>
    </xf>
    <xf numFmtId="0" fontId="4" fillId="5" borderId="6" xfId="0" applyFont="1" applyFill="1" applyBorder="1" applyAlignment="1" applyProtection="1">
      <alignment vertical="center" wrapText="1"/>
    </xf>
    <xf numFmtId="0" fontId="4" fillId="5" borderId="7" xfId="0" applyFont="1" applyFill="1" applyBorder="1" applyAlignment="1" applyProtection="1">
      <alignment horizontal="left" vertical="center" wrapText="1"/>
    </xf>
    <xf numFmtId="0" fontId="21" fillId="5" borderId="0" xfId="0" applyFont="1" applyFill="1" applyProtection="1">
      <alignment vertical="center"/>
    </xf>
    <xf numFmtId="0" fontId="4" fillId="5" borderId="8" xfId="0" applyFont="1" applyFill="1" applyBorder="1" applyAlignment="1" applyProtection="1">
      <alignment vertical="center" wrapText="1"/>
    </xf>
    <xf numFmtId="0" fontId="4" fillId="5" borderId="9" xfId="0" applyFont="1" applyFill="1" applyBorder="1" applyAlignment="1" applyProtection="1">
      <alignment horizontal="left" vertical="center"/>
    </xf>
    <xf numFmtId="49" fontId="4" fillId="5" borderId="9" xfId="0" applyNumberFormat="1" applyFont="1" applyFill="1" applyBorder="1" applyAlignment="1" applyProtection="1">
      <alignment horizontal="left" vertical="center"/>
    </xf>
    <xf numFmtId="0" fontId="4" fillId="5" borderId="8" xfId="0" applyNumberFormat="1" applyFont="1" applyFill="1" applyBorder="1" applyAlignment="1" applyProtection="1">
      <alignment vertical="center" wrapText="1"/>
    </xf>
    <xf numFmtId="0" fontId="4" fillId="5" borderId="9" xfId="0" applyFont="1" applyFill="1" applyBorder="1" applyAlignment="1" applyProtection="1">
      <alignment horizontal="left" vertical="center" wrapText="1"/>
    </xf>
    <xf numFmtId="0" fontId="21" fillId="5" borderId="0" xfId="0" applyNumberFormat="1" applyFont="1" applyFill="1" applyProtection="1">
      <alignment vertical="center"/>
    </xf>
    <xf numFmtId="0" fontId="0" fillId="5" borderId="0" xfId="0" applyFill="1" applyProtection="1">
      <alignment vertical="center"/>
    </xf>
    <xf numFmtId="0" fontId="34" fillId="0" borderId="0" xfId="0" applyFont="1" applyAlignment="1" applyProtection="1">
      <alignment vertical="center"/>
    </xf>
    <xf numFmtId="0" fontId="33" fillId="0" borderId="0" xfId="0" applyFont="1" applyAlignment="1" applyProtection="1">
      <alignment horizontal="left" vertical="center"/>
      <protection locked="0"/>
    </xf>
    <xf numFmtId="0" fontId="42" fillId="0" borderId="1"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 fillId="5" borderId="7" xfId="0" applyFont="1" applyFill="1" applyBorder="1" applyAlignment="1" applyProtection="1">
      <alignment horizontal="left"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Protection="1">
      <alignment vertical="center"/>
      <protection locked="0"/>
    </xf>
    <xf numFmtId="0" fontId="33" fillId="0" borderId="1" xfId="0" applyFont="1" applyBorder="1" applyAlignment="1" applyProtection="1">
      <alignment horizontal="center" vertical="center"/>
    </xf>
    <xf numFmtId="0" fontId="34" fillId="0" borderId="0" xfId="0" applyFont="1" applyBorder="1" applyAlignment="1" applyProtection="1">
      <alignment horizontal="center" vertical="center"/>
    </xf>
    <xf numFmtId="0" fontId="0" fillId="0" borderId="0" xfId="0" applyAlignment="1" applyProtection="1">
      <alignment horizontal="center" vertical="center"/>
    </xf>
    <xf numFmtId="0" fontId="33" fillId="0" borderId="1" xfId="0" applyFont="1" applyBorder="1" applyAlignment="1" applyProtection="1">
      <alignment horizontal="center" vertical="center" wrapText="1"/>
    </xf>
    <xf numFmtId="0" fontId="34" fillId="0" borderId="0" xfId="0" applyFont="1" applyBorder="1" applyAlignment="1">
      <alignment horizontal="center" vertical="center"/>
    </xf>
    <xf numFmtId="0" fontId="0" fillId="0" borderId="0" xfId="0" applyAlignment="1">
      <alignment horizontal="center" vertical="center"/>
    </xf>
    <xf numFmtId="0" fontId="34" fillId="0" borderId="0" xfId="0" applyFont="1" applyAlignment="1" applyProtection="1">
      <alignment horizontal="left" vertical="center"/>
    </xf>
    <xf numFmtId="0" fontId="33" fillId="0" borderId="0" xfId="0" applyFont="1" applyAlignment="1">
      <alignment horizontal="center" vertical="center"/>
    </xf>
    <xf numFmtId="0" fontId="8" fillId="0" borderId="2" xfId="0" applyFont="1" applyBorder="1" applyAlignment="1" applyProtection="1">
      <alignment horizontal="center" vertical="center"/>
    </xf>
    <xf numFmtId="0" fontId="17" fillId="4" borderId="1" xfId="3" applyFont="1" applyFill="1" applyBorder="1" applyAlignment="1" applyProtection="1">
      <alignment horizontal="left" vertical="center"/>
      <protection locked="0"/>
    </xf>
    <xf numFmtId="0" fontId="0" fillId="0" borderId="0" xfId="0" applyProtection="1">
      <alignment vertical="center"/>
      <protection locked="0"/>
    </xf>
    <xf numFmtId="0" fontId="0" fillId="0" borderId="0" xfId="0" applyAlignment="1" applyProtection="1">
      <alignment vertical="center"/>
      <protection locked="0"/>
    </xf>
    <xf numFmtId="177" fontId="33" fillId="0" borderId="0" xfId="0" applyNumberFormat="1" applyFont="1" applyProtection="1">
      <alignment vertical="center"/>
      <protection locked="0"/>
    </xf>
    <xf numFmtId="0" fontId="33" fillId="0" borderId="0" xfId="0" applyFont="1" applyAlignment="1" applyProtection="1">
      <alignment horizontal="center" vertical="center"/>
      <protection locked="0"/>
    </xf>
    <xf numFmtId="0" fontId="41" fillId="0" borderId="1" xfId="0" applyFont="1" applyBorder="1" applyAlignment="1" applyProtection="1">
      <alignment horizontal="center" vertical="center"/>
    </xf>
    <xf numFmtId="0" fontId="41" fillId="0" borderId="0" xfId="0" applyFont="1" applyAlignment="1" applyProtection="1">
      <alignment horizontal="center" vertical="center"/>
    </xf>
    <xf numFmtId="0" fontId="33" fillId="0" borderId="0" xfId="0" applyFont="1" applyAlignment="1" applyProtection="1">
      <alignment horizontal="left" vertical="center"/>
    </xf>
    <xf numFmtId="177" fontId="33" fillId="0" borderId="0" xfId="0" applyNumberFormat="1" applyFont="1" applyProtection="1">
      <alignment vertical="center"/>
    </xf>
    <xf numFmtId="0" fontId="33" fillId="0" borderId="0" xfId="0" applyFont="1" applyAlignment="1" applyProtection="1">
      <alignment horizontal="center" vertical="center"/>
    </xf>
    <xf numFmtId="0" fontId="35" fillId="0" borderId="0" xfId="0" applyFont="1" applyAlignment="1" applyProtection="1">
      <alignment horizontal="center" vertical="center"/>
    </xf>
    <xf numFmtId="0" fontId="33" fillId="0" borderId="0" xfId="0" applyFont="1" applyAlignment="1" applyProtection="1">
      <alignment vertical="center"/>
    </xf>
    <xf numFmtId="0" fontId="33" fillId="0" borderId="0" xfId="0" applyFont="1" applyAlignment="1" applyProtection="1">
      <alignment horizontal="fill" vertical="center"/>
    </xf>
    <xf numFmtId="0" fontId="33" fillId="0" borderId="1" xfId="0" applyFont="1" applyBorder="1" applyAlignment="1" applyProtection="1">
      <alignment horizontal="center" vertical="center"/>
    </xf>
    <xf numFmtId="0" fontId="33" fillId="0" borderId="1" xfId="0" applyFont="1" applyBorder="1" applyAlignment="1" applyProtection="1">
      <alignment horizontal="center" vertical="center"/>
      <protection locked="0"/>
    </xf>
    <xf numFmtId="0" fontId="0" fillId="0" borderId="0" xfId="0" applyAlignment="1">
      <alignment vertical="center"/>
    </xf>
    <xf numFmtId="0" fontId="34" fillId="0" borderId="0" xfId="0" applyFont="1" applyAlignment="1" applyProtection="1">
      <alignment horizontal="center"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4" borderId="1"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5" fillId="4" borderId="1" xfId="3" applyFont="1" applyFill="1" applyBorder="1" applyAlignment="1" applyProtection="1">
      <alignment horizontal="left" vertical="center"/>
      <protection locked="0"/>
    </xf>
    <xf numFmtId="49" fontId="33" fillId="4" borderId="12" xfId="0" applyNumberFormat="1" applyFont="1" applyFill="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0" fontId="33" fillId="0" borderId="10" xfId="0" applyFont="1" applyBorder="1" applyAlignment="1" applyProtection="1">
      <alignment horizontal="center" vertical="center"/>
    </xf>
    <xf numFmtId="0" fontId="33" fillId="0" borderId="4" xfId="0" applyFont="1" applyBorder="1" applyAlignment="1" applyProtection="1">
      <alignment horizontal="center" vertical="center"/>
    </xf>
    <xf numFmtId="177" fontId="33" fillId="4" borderId="1" xfId="0" quotePrefix="1" applyNumberFormat="1" applyFont="1" applyFill="1" applyBorder="1" applyAlignment="1" applyProtection="1">
      <alignment horizontal="left" vertical="center"/>
      <protection locked="0"/>
    </xf>
    <xf numFmtId="176" fontId="33" fillId="4" borderId="1" xfId="0" quotePrefix="1" applyNumberFormat="1" applyFont="1" applyFill="1" applyBorder="1" applyAlignment="1" applyProtection="1">
      <alignment horizontal="left" vertical="center"/>
      <protection locked="0"/>
    </xf>
    <xf numFmtId="177" fontId="33" fillId="4" borderId="12" xfId="0" applyNumberFormat="1"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0" fontId="34" fillId="0" borderId="0" xfId="0" applyFont="1" applyBorder="1" applyAlignment="1">
      <alignment horizontal="center" vertical="center"/>
    </xf>
    <xf numFmtId="0" fontId="0" fillId="0" borderId="0" xfId="0" applyAlignment="1">
      <alignment horizontal="center" vertical="center"/>
    </xf>
    <xf numFmtId="0" fontId="34" fillId="0" borderId="0" xfId="0" applyFont="1" applyAlignment="1" applyProtection="1">
      <alignment horizontal="left" vertical="center"/>
    </xf>
    <xf numFmtId="0" fontId="44" fillId="0" borderId="0" xfId="0" applyFont="1" applyAlignment="1">
      <alignment horizontal="center" vertical="center"/>
    </xf>
    <xf numFmtId="0" fontId="44" fillId="0" borderId="0" xfId="0" applyFont="1" applyAlignment="1" applyProtection="1">
      <alignment horizontal="center" vertical="center"/>
    </xf>
    <xf numFmtId="0" fontId="0" fillId="0" borderId="0" xfId="0" applyAlignment="1" applyProtection="1">
      <alignment horizontal="center" vertical="center"/>
    </xf>
    <xf numFmtId="0" fontId="34" fillId="0" borderId="0" xfId="0" applyFont="1" applyBorder="1" applyAlignment="1" applyProtection="1">
      <alignment horizontal="center" vertical="center"/>
    </xf>
    <xf numFmtId="178" fontId="33" fillId="0" borderId="12" xfId="0" applyNumberFormat="1" applyFont="1" applyFill="1"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horizontal="center" vertical="center"/>
    </xf>
    <xf numFmtId="0" fontId="3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16" fillId="5" borderId="1" xfId="3" applyFont="1" applyFill="1" applyBorder="1" applyAlignment="1" applyProtection="1">
      <alignment horizontal="left" vertical="center"/>
    </xf>
    <xf numFmtId="0" fontId="0" fillId="5" borderId="1" xfId="0" applyFont="1" applyFill="1" applyBorder="1" applyAlignment="1" applyProtection="1">
      <alignment vertical="center"/>
    </xf>
    <xf numFmtId="0" fontId="33" fillId="0" borderId="10" xfId="0" applyFont="1" applyBorder="1" applyAlignment="1" applyProtection="1">
      <alignment horizontal="center" vertical="center" wrapText="1"/>
    </xf>
    <xf numFmtId="0" fontId="0" fillId="0" borderId="11" xfId="0" applyBorder="1" applyAlignment="1" applyProtection="1">
      <alignment horizontal="center" vertical="center" wrapText="1"/>
    </xf>
    <xf numFmtId="178" fontId="33" fillId="0" borderId="1" xfId="0" applyNumberFormat="1" applyFont="1" applyFill="1" applyBorder="1" applyAlignment="1" applyProtection="1">
      <alignment horizontal="left" vertical="center"/>
    </xf>
    <xf numFmtId="0" fontId="0" fillId="0" borderId="1" xfId="0" applyBorder="1" applyAlignment="1" applyProtection="1">
      <alignment vertical="center"/>
    </xf>
    <xf numFmtId="179" fontId="33" fillId="4" borderId="1" xfId="0" applyNumberFormat="1" applyFont="1" applyFill="1" applyBorder="1" applyAlignment="1" applyProtection="1">
      <alignment horizontal="left" vertical="center"/>
      <protection locked="0"/>
    </xf>
    <xf numFmtId="178" fontId="33" fillId="5" borderId="1" xfId="0" applyNumberFormat="1" applyFont="1" applyFill="1" applyBorder="1" applyAlignment="1" applyProtection="1">
      <alignment horizontal="left" vertical="center"/>
    </xf>
    <xf numFmtId="0" fontId="0" fillId="5" borderId="1" xfId="0" applyFill="1" applyBorder="1" applyAlignment="1" applyProtection="1">
      <alignment vertical="center"/>
    </xf>
    <xf numFmtId="0" fontId="4" fillId="6" borderId="12" xfId="0" applyFont="1" applyFill="1" applyBorder="1" applyAlignment="1" applyProtection="1">
      <alignment vertic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6" borderId="11" xfId="0" applyFont="1" applyFill="1" applyBorder="1" applyAlignment="1" applyProtection="1">
      <alignment horizontal="center" vertical="center"/>
    </xf>
    <xf numFmtId="0" fontId="4" fillId="6" borderId="4" xfId="0" applyFont="1" applyFill="1" applyBorder="1" applyAlignment="1" applyProtection="1">
      <alignment horizontal="center" vertical="center"/>
    </xf>
    <xf numFmtId="0" fontId="4" fillId="6" borderId="11" xfId="0" applyNumberFormat="1" applyFont="1" applyFill="1" applyBorder="1" applyAlignment="1" applyProtection="1">
      <alignment horizontal="center" vertical="center"/>
    </xf>
    <xf numFmtId="0" fontId="4" fillId="6" borderId="4" xfId="0" applyNumberFormat="1" applyFont="1" applyFill="1" applyBorder="1" applyAlignment="1" applyProtection="1">
      <alignment horizontal="center" vertical="center"/>
    </xf>
    <xf numFmtId="0" fontId="10" fillId="0" borderId="5"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3"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44" fillId="0" borderId="0" xfId="0" applyFont="1" applyAlignment="1" applyProtection="1">
      <alignment horizontal="justify" vertical="center" wrapText="1"/>
      <protection locked="0"/>
    </xf>
    <xf numFmtId="0" fontId="0" fillId="0" borderId="0" xfId="0" applyAlignment="1" applyProtection="1">
      <alignment vertical="center"/>
      <protection locked="0"/>
    </xf>
    <xf numFmtId="0" fontId="44" fillId="0" borderId="0" xfId="0" applyFont="1" applyAlignment="1" applyProtection="1">
      <alignment horizontal="justify" vertical="center"/>
      <protection locked="0"/>
    </xf>
    <xf numFmtId="0" fontId="7" fillId="0" borderId="0" xfId="0" applyFont="1" applyAlignment="1">
      <alignment horizontal="center" vertical="center"/>
    </xf>
    <xf numFmtId="0" fontId="0" fillId="0" borderId="0" xfId="0" applyAlignment="1">
      <alignment vertical="center"/>
    </xf>
    <xf numFmtId="0" fontId="45" fillId="0" borderId="0" xfId="0" applyFont="1" applyAlignment="1">
      <alignment horizontal="center" vertical="center"/>
    </xf>
    <xf numFmtId="0" fontId="36" fillId="0" borderId="0" xfId="0" applyFont="1" applyAlignment="1">
      <alignment horizontal="left" vertical="center" wrapText="1"/>
    </xf>
    <xf numFmtId="0" fontId="0" fillId="0" borderId="0" xfId="0" applyAlignment="1">
      <alignment vertical="center" wrapText="1"/>
    </xf>
    <xf numFmtId="0" fontId="44" fillId="0" borderId="0" xfId="0" applyFont="1" applyAlignment="1" applyProtection="1">
      <alignment horizontal="distributed" vertical="center"/>
      <protection locked="0"/>
    </xf>
    <xf numFmtId="0" fontId="38" fillId="0" borderId="0" xfId="0" applyFont="1" applyAlignment="1">
      <alignment horizontal="left" vertical="center"/>
    </xf>
    <xf numFmtId="0" fontId="0" fillId="0" borderId="0" xfId="0" applyAlignment="1" applyProtection="1">
      <alignment horizontal="left" vertical="center"/>
    </xf>
    <xf numFmtId="0" fontId="34"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33" fillId="0" borderId="4" xfId="0" applyFont="1" applyBorder="1" applyAlignment="1" applyProtection="1">
      <alignment horizontal="center" vertical="center" wrapText="1"/>
    </xf>
    <xf numFmtId="0" fontId="33" fillId="0" borderId="1" xfId="0" applyFont="1" applyBorder="1" applyAlignment="1" applyProtection="1">
      <alignment vertical="center"/>
    </xf>
    <xf numFmtId="0" fontId="44"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46" fillId="0" borderId="0" xfId="0" applyFont="1" applyAlignment="1" applyProtection="1">
      <alignment horizontal="distributed" wrapText="1"/>
      <protection locked="0"/>
    </xf>
    <xf numFmtId="0" fontId="0" fillId="0" borderId="0" xfId="0" applyAlignment="1" applyProtection="1">
      <alignment horizontal="distributed" wrapText="1"/>
      <protection locked="0"/>
    </xf>
    <xf numFmtId="0" fontId="44" fillId="0" borderId="0" xfId="0" applyFont="1" applyAlignment="1" applyProtection="1">
      <alignment horizontal="center" vertical="center" wrapText="1"/>
    </xf>
    <xf numFmtId="0" fontId="0" fillId="0" borderId="0" xfId="0" applyAlignment="1" applyProtection="1">
      <alignment horizontal="center" vertical="center" wrapText="1"/>
    </xf>
    <xf numFmtId="0" fontId="47" fillId="0" borderId="0" xfId="0" applyFont="1" applyAlignment="1" applyProtection="1">
      <alignment horizontal="center" vertical="center" wrapText="1"/>
    </xf>
    <xf numFmtId="0" fontId="0" fillId="0" borderId="0" xfId="0" applyAlignment="1" applyProtection="1">
      <alignment vertical="center" wrapText="1"/>
    </xf>
    <xf numFmtId="0" fontId="34" fillId="0" borderId="0" xfId="0" applyFont="1" applyAlignment="1" applyProtection="1">
      <alignment horizontal="center" vertical="center" wrapText="1"/>
    </xf>
    <xf numFmtId="0" fontId="33" fillId="0" borderId="0" xfId="0" applyFont="1" applyAlignment="1" applyProtection="1">
      <alignment vertical="center"/>
    </xf>
    <xf numFmtId="0" fontId="34" fillId="0" borderId="0" xfId="0" applyFont="1" applyAlignment="1" applyProtection="1">
      <alignment horizontal="left" wrapText="1"/>
    </xf>
    <xf numFmtId="0" fontId="0" fillId="0" borderId="0" xfId="0" applyAlignment="1" applyProtection="1">
      <alignment wrapText="1"/>
    </xf>
    <xf numFmtId="0" fontId="3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6" fillId="0" borderId="0" xfId="0" applyFont="1" applyAlignment="1" applyProtection="1">
      <alignment horizontal="left" vertical="center"/>
      <protection locked="0"/>
    </xf>
    <xf numFmtId="177" fontId="34" fillId="0" borderId="0" xfId="0" applyNumberFormat="1" applyFont="1" applyAlignment="1" applyProtection="1">
      <alignment horizontal="left" vertical="center"/>
      <protection locked="0"/>
    </xf>
    <xf numFmtId="0" fontId="22" fillId="5" borderId="0" xfId="0" applyFont="1" applyFill="1" applyBorder="1" applyAlignment="1" applyProtection="1">
      <alignment horizontal="left" vertical="center"/>
    </xf>
    <xf numFmtId="0" fontId="19" fillId="5" borderId="20" xfId="0" applyFont="1" applyFill="1" applyBorder="1" applyAlignment="1" applyProtection="1">
      <alignment horizontal="center" vertical="center" wrapText="1"/>
    </xf>
    <xf numFmtId="0" fontId="19" fillId="5" borderId="21" xfId="0" applyFont="1" applyFill="1" applyBorder="1" applyAlignment="1" applyProtection="1">
      <alignment horizontal="center" vertical="center" wrapText="1"/>
    </xf>
    <xf numFmtId="0" fontId="19" fillId="7" borderId="22" xfId="0" applyFont="1" applyFill="1" applyBorder="1" applyAlignment="1" applyProtection="1">
      <alignment horizontal="center" vertical="center" wrapText="1"/>
      <protection locked="0"/>
    </xf>
    <xf numFmtId="0" fontId="19" fillId="7" borderId="23" xfId="0" applyFont="1" applyFill="1" applyBorder="1" applyAlignment="1" applyProtection="1">
      <alignment horizontal="center" vertical="center" wrapText="1"/>
      <protection locked="0"/>
    </xf>
    <xf numFmtId="0" fontId="19" fillId="5" borderId="24" xfId="0" applyFont="1" applyFill="1" applyBorder="1" applyAlignment="1" applyProtection="1">
      <alignment horizontal="center" vertical="center" wrapText="1"/>
    </xf>
    <xf numFmtId="0" fontId="19" fillId="5" borderId="25" xfId="0" applyFont="1" applyFill="1" applyBorder="1" applyAlignment="1" applyProtection="1">
      <alignment horizontal="center" vertical="center" wrapText="1"/>
    </xf>
    <xf numFmtId="0" fontId="19" fillId="7" borderId="6" xfId="0" applyFont="1" applyFill="1" applyBorder="1" applyAlignment="1" applyProtection="1">
      <alignment horizontal="center" vertical="center" wrapText="1"/>
      <protection locked="0"/>
    </xf>
    <xf numFmtId="0" fontId="19" fillId="7" borderId="26" xfId="0" applyFont="1" applyFill="1" applyBorder="1" applyAlignment="1" applyProtection="1">
      <alignment horizontal="center" vertical="center" wrapText="1"/>
      <protection locked="0"/>
    </xf>
    <xf numFmtId="49" fontId="19" fillId="5" borderId="20" xfId="0" applyNumberFormat="1" applyFont="1" applyFill="1" applyBorder="1" applyAlignment="1" applyProtection="1">
      <alignment horizontal="center" vertical="center" wrapText="1"/>
    </xf>
    <xf numFmtId="49" fontId="19" fillId="5" borderId="21" xfId="0" applyNumberFormat="1" applyFont="1" applyFill="1" applyBorder="1" applyAlignment="1" applyProtection="1">
      <alignment horizontal="center" vertical="center" wrapText="1"/>
    </xf>
    <xf numFmtId="49" fontId="19" fillId="5" borderId="20" xfId="0" applyNumberFormat="1" applyFont="1" applyFill="1" applyBorder="1" applyAlignment="1" applyProtection="1">
      <alignment horizontal="center" vertical="center" wrapText="1"/>
      <protection locked="0"/>
    </xf>
    <xf numFmtId="49" fontId="19" fillId="5" borderId="21" xfId="0" applyNumberFormat="1" applyFont="1" applyFill="1" applyBorder="1" applyAlignment="1" applyProtection="1">
      <alignment horizontal="center" vertical="center" wrapText="1"/>
      <protection locked="0"/>
    </xf>
    <xf numFmtId="0" fontId="39" fillId="5" borderId="0" xfId="0" applyFont="1" applyFill="1" applyAlignment="1" applyProtection="1">
      <alignment horizontal="center" vertical="center"/>
    </xf>
    <xf numFmtId="0" fontId="0" fillId="5" borderId="0" xfId="0" applyFill="1" applyAlignment="1" applyProtection="1">
      <alignment horizontal="center" vertical="center"/>
    </xf>
    <xf numFmtId="0" fontId="34" fillId="5" borderId="0" xfId="0" applyFont="1" applyFill="1" applyBorder="1" applyAlignment="1" applyProtection="1">
      <alignment horizontal="center" vertical="center"/>
    </xf>
    <xf numFmtId="0" fontId="48" fillId="5" borderId="0" xfId="0" applyFont="1" applyFill="1" applyBorder="1" applyAlignment="1" applyProtection="1">
      <alignment horizontal="center" vertical="center"/>
    </xf>
    <xf numFmtId="0" fontId="22" fillId="5" borderId="0" xfId="0" applyFont="1" applyFill="1" applyBorder="1" applyAlignment="1" applyProtection="1">
      <alignment horizontal="center" vertical="center"/>
    </xf>
    <xf numFmtId="0" fontId="49" fillId="5" borderId="0" xfId="0" applyFont="1" applyFill="1" applyBorder="1" applyAlignment="1" applyProtection="1">
      <alignment horizontal="center" vertical="center"/>
    </xf>
    <xf numFmtId="0" fontId="47" fillId="0" borderId="0" xfId="0" applyFont="1" applyBorder="1" applyAlignment="1">
      <alignment horizontal="center" vertical="center"/>
    </xf>
    <xf numFmtId="0" fontId="0" fillId="0" borderId="0" xfId="0" applyBorder="1" applyAlignment="1">
      <alignment vertical="center"/>
    </xf>
    <xf numFmtId="0" fontId="36" fillId="0" borderId="12" xfId="0" applyFont="1" applyBorder="1" applyAlignment="1">
      <alignment horizontal="left" vertical="center"/>
    </xf>
    <xf numFmtId="0" fontId="0" fillId="0" borderId="13" xfId="0" applyBorder="1" applyAlignment="1">
      <alignment horizontal="left" vertical="center"/>
    </xf>
    <xf numFmtId="0" fontId="34" fillId="0" borderId="0" xfId="0" applyFont="1" applyAlignment="1">
      <alignment horizontal="center" vertical="center"/>
    </xf>
    <xf numFmtId="0" fontId="33" fillId="0" borderId="0" xfId="0" applyFont="1" applyAlignment="1">
      <alignment horizontal="center" vertical="center"/>
    </xf>
    <xf numFmtId="0" fontId="4" fillId="0" borderId="10" xfId="0" applyFont="1" applyFill="1" applyBorder="1" applyAlignment="1" applyProtection="1">
      <alignment horizontal="center" vertical="center" wrapText="1"/>
    </xf>
    <xf numFmtId="0" fontId="33" fillId="0" borderId="4" xfId="0" applyFont="1" applyBorder="1" applyAlignment="1">
      <alignment horizontal="center" vertical="center" wrapText="1"/>
    </xf>
    <xf numFmtId="0" fontId="4" fillId="0" borderId="10" xfId="0" applyFont="1" applyFill="1" applyBorder="1" applyAlignment="1" applyProtection="1">
      <alignment horizontal="center" vertical="center"/>
    </xf>
    <xf numFmtId="0" fontId="33" fillId="0" borderId="4" xfId="0" applyFont="1" applyBorder="1" applyAlignment="1">
      <alignment horizontal="center" vertical="center"/>
    </xf>
    <xf numFmtId="0" fontId="4" fillId="0" borderId="1" xfId="0" applyFont="1" applyFill="1" applyBorder="1" applyAlignment="1" applyProtection="1">
      <alignment horizontal="center" vertical="center"/>
    </xf>
    <xf numFmtId="0" fontId="33" fillId="0" borderId="1" xfId="0" applyFont="1" applyBorder="1" applyAlignment="1">
      <alignment horizontal="center" vertical="center"/>
    </xf>
    <xf numFmtId="0" fontId="0" fillId="0" borderId="4" xfId="0" applyBorder="1" applyAlignment="1">
      <alignment horizontal="center" vertical="center" wrapText="1"/>
    </xf>
    <xf numFmtId="177" fontId="33" fillId="0" borderId="1" xfId="0" applyNumberFormat="1" applyFont="1" applyBorder="1" applyAlignment="1" applyProtection="1">
      <alignment horizontal="center" vertical="center"/>
    </xf>
  </cellXfs>
  <cellStyles count="4">
    <cellStyle name="一般" xfId="0" builtinId="0"/>
    <cellStyle name="一般 3" xfId="1"/>
    <cellStyle name="百分比" xfId="2" builtinId="5"/>
    <cellStyle name="超連結"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0"/>
  </sheetPr>
  <dimension ref="A1:H62"/>
  <sheetViews>
    <sheetView workbookViewId="0">
      <selection activeCell="D17" sqref="D17"/>
    </sheetView>
  </sheetViews>
  <sheetFormatPr defaultColWidth="8.875" defaultRowHeight="16.5"/>
  <cols>
    <col min="1" max="1" width="17.5" style="48" customWidth="1"/>
    <col min="2" max="2" width="22.75" style="48" customWidth="1"/>
    <col min="3" max="3" width="23.5" style="48" customWidth="1"/>
    <col min="4" max="4" width="25.375" style="48" customWidth="1"/>
    <col min="5" max="16384" width="8.875" style="48"/>
  </cols>
  <sheetData>
    <row r="1" spans="1:6" ht="21">
      <c r="A1" s="111" t="s">
        <v>146</v>
      </c>
      <c r="B1" s="112"/>
      <c r="C1" s="112"/>
      <c r="D1" s="112"/>
    </row>
    <row r="2" spans="1:6" ht="27" customHeight="1">
      <c r="A2" s="113" t="s">
        <v>34</v>
      </c>
      <c r="B2" s="113"/>
      <c r="C2" s="113"/>
      <c r="D2" s="112"/>
    </row>
    <row r="3" spans="1:6" ht="17.45" customHeight="1">
      <c r="A3" s="2"/>
      <c r="B3" s="37" t="s">
        <v>52</v>
      </c>
      <c r="C3" s="38"/>
      <c r="D3" s="52"/>
    </row>
    <row r="4" spans="1:6" ht="11.45" customHeight="1">
      <c r="A4" s="94"/>
      <c r="B4" s="94"/>
      <c r="C4" s="38"/>
      <c r="D4" s="52"/>
    </row>
    <row r="5" spans="1:6" ht="25.9" customHeight="1">
      <c r="A5" s="114" t="s">
        <v>8</v>
      </c>
      <c r="B5" s="114"/>
      <c r="C5" s="115"/>
      <c r="D5" s="116"/>
    </row>
    <row r="6" spans="1:6" ht="25.9" customHeight="1">
      <c r="A6" s="114" t="s">
        <v>55</v>
      </c>
      <c r="B6" s="114"/>
      <c r="C6" s="115"/>
      <c r="D6" s="116"/>
      <c r="F6" s="49"/>
    </row>
    <row r="7" spans="1:6" ht="25.9" customHeight="1">
      <c r="A7" s="120" t="s">
        <v>142</v>
      </c>
      <c r="B7" s="86" t="s">
        <v>1</v>
      </c>
      <c r="C7" s="118"/>
      <c r="D7" s="119"/>
    </row>
    <row r="8" spans="1:6" ht="25.9" customHeight="1">
      <c r="A8" s="121"/>
      <c r="B8" s="86" t="s">
        <v>141</v>
      </c>
      <c r="C8" s="124"/>
      <c r="D8" s="125"/>
    </row>
    <row r="9" spans="1:6" ht="25.9" customHeight="1">
      <c r="A9" s="120" t="s">
        <v>143</v>
      </c>
      <c r="B9" s="86" t="s">
        <v>1</v>
      </c>
      <c r="C9" s="118"/>
      <c r="D9" s="119"/>
    </row>
    <row r="10" spans="1:6" ht="25.9" customHeight="1">
      <c r="A10" s="121"/>
      <c r="B10" s="86" t="s">
        <v>141</v>
      </c>
      <c r="C10" s="124"/>
      <c r="D10" s="125"/>
    </row>
    <row r="11" spans="1:6" ht="25.9" customHeight="1">
      <c r="A11" s="114" t="s">
        <v>0</v>
      </c>
      <c r="B11" s="86" t="s">
        <v>1</v>
      </c>
      <c r="C11" s="118"/>
      <c r="D11" s="119"/>
    </row>
    <row r="12" spans="1:6" ht="25.9" customHeight="1">
      <c r="A12" s="114"/>
      <c r="B12" s="86" t="s">
        <v>2</v>
      </c>
      <c r="C12" s="123"/>
      <c r="D12" s="116"/>
    </row>
    <row r="13" spans="1:6" ht="25.9" customHeight="1">
      <c r="A13" s="114"/>
      <c r="B13" s="86" t="s">
        <v>3</v>
      </c>
      <c r="C13" s="122"/>
      <c r="D13" s="116"/>
    </row>
    <row r="14" spans="1:6" ht="25.9" customHeight="1">
      <c r="A14" s="114"/>
      <c r="B14" s="86" t="s">
        <v>4</v>
      </c>
      <c r="C14" s="117"/>
      <c r="D14" s="116"/>
    </row>
    <row r="15" spans="1:6" ht="25.9" customHeight="1">
      <c r="A15" s="140" t="s">
        <v>144</v>
      </c>
      <c r="B15" s="53" t="s">
        <v>67</v>
      </c>
      <c r="C15" s="138">
        <f>統計!AL7</f>
        <v>0</v>
      </c>
      <c r="D15" s="139"/>
    </row>
    <row r="16" spans="1:6" ht="25.9" customHeight="1">
      <c r="A16" s="141"/>
      <c r="B16" s="53" t="s">
        <v>62</v>
      </c>
      <c r="C16" s="142">
        <f>C15*350</f>
        <v>0</v>
      </c>
      <c r="D16" s="143"/>
    </row>
    <row r="17" spans="1:8" ht="25.9" customHeight="1">
      <c r="A17" s="136" t="s">
        <v>151</v>
      </c>
      <c r="B17" s="53" t="s">
        <v>66</v>
      </c>
      <c r="C17" s="54">
        <f>C15</f>
        <v>0</v>
      </c>
      <c r="D17" s="95" t="s">
        <v>145</v>
      </c>
    </row>
    <row r="18" spans="1:8" ht="25.9" customHeight="1">
      <c r="A18" s="137"/>
      <c r="B18" s="53" t="s">
        <v>99</v>
      </c>
      <c r="C18" s="40"/>
      <c r="D18" s="95" t="s">
        <v>145</v>
      </c>
    </row>
    <row r="19" spans="1:8" ht="25.9" customHeight="1">
      <c r="A19" s="137"/>
      <c r="B19" s="53" t="s">
        <v>63</v>
      </c>
      <c r="C19" s="142">
        <f>C18*80</f>
        <v>0</v>
      </c>
      <c r="D19" s="143"/>
    </row>
    <row r="20" spans="1:8" ht="25.9" customHeight="1">
      <c r="A20" s="114" t="s">
        <v>65</v>
      </c>
      <c r="B20" s="53" t="s">
        <v>64</v>
      </c>
      <c r="C20" s="133">
        <f>C16+C19</f>
        <v>0</v>
      </c>
      <c r="D20" s="134"/>
    </row>
    <row r="21" spans="1:8" ht="25.9" customHeight="1">
      <c r="A21" s="135"/>
      <c r="B21" s="53" t="s">
        <v>5</v>
      </c>
      <c r="C21" s="144"/>
      <c r="D21" s="116"/>
    </row>
    <row r="22" spans="1:8" ht="25.9" customHeight="1">
      <c r="A22" s="135"/>
      <c r="B22" s="53" t="s">
        <v>6</v>
      </c>
      <c r="C22" s="145">
        <f>C20</f>
        <v>0</v>
      </c>
      <c r="D22" s="146"/>
    </row>
    <row r="23" spans="1:8" ht="25.9" customHeight="1">
      <c r="A23" s="135"/>
      <c r="B23" s="53" t="s">
        <v>7</v>
      </c>
      <c r="C23" s="115"/>
      <c r="D23" s="116"/>
    </row>
    <row r="24" spans="1:8" ht="29.45" customHeight="1">
      <c r="A24" s="55" t="s">
        <v>140</v>
      </c>
      <c r="B24" s="52"/>
      <c r="C24" s="52"/>
      <c r="D24" s="52"/>
    </row>
    <row r="25" spans="1:8" ht="25.5">
      <c r="A25" s="130" t="str">
        <f>A1</f>
        <v>2019新北城市盃全國分齡游泳錦標賽</v>
      </c>
      <c r="B25" s="131"/>
      <c r="C25" s="131"/>
      <c r="D25" s="131"/>
      <c r="E25" s="50"/>
      <c r="F25" s="50"/>
      <c r="G25" s="50"/>
      <c r="H25" s="50"/>
    </row>
    <row r="26" spans="1:8" ht="21">
      <c r="A26" s="56" t="s">
        <v>31</v>
      </c>
      <c r="B26" s="128">
        <f>C5</f>
        <v>0</v>
      </c>
      <c r="C26" s="112"/>
      <c r="D26" s="112"/>
      <c r="E26" s="50"/>
      <c r="F26" s="50"/>
      <c r="G26" s="50"/>
      <c r="H26" s="50"/>
    </row>
    <row r="27" spans="1:8" ht="21">
      <c r="A27" s="132" t="s">
        <v>92</v>
      </c>
      <c r="B27" s="131"/>
      <c r="C27" s="131"/>
      <c r="D27" s="131"/>
      <c r="E27" s="51"/>
      <c r="F27" s="51"/>
      <c r="G27" s="51"/>
      <c r="H27" s="51"/>
    </row>
    <row r="28" spans="1:8" ht="21">
      <c r="A28" s="87"/>
      <c r="B28" s="88"/>
      <c r="C28" s="88"/>
      <c r="D28" s="88"/>
      <c r="E28" s="51"/>
      <c r="F28" s="51"/>
      <c r="G28" s="51"/>
      <c r="H28" s="51"/>
    </row>
    <row r="29" spans="1:8" ht="21">
      <c r="A29" s="87"/>
      <c r="B29" s="88"/>
      <c r="C29" s="88"/>
      <c r="D29" s="88"/>
      <c r="E29" s="51"/>
      <c r="F29" s="51"/>
      <c r="G29" s="51"/>
      <c r="H29" s="51"/>
    </row>
    <row r="30" spans="1:8" ht="21">
      <c r="A30" s="87"/>
      <c r="B30" s="88"/>
      <c r="C30" s="88"/>
      <c r="D30" s="88"/>
      <c r="E30" s="51"/>
      <c r="F30" s="51"/>
      <c r="G30" s="51"/>
      <c r="H30" s="51"/>
    </row>
    <row r="31" spans="1:8" ht="21">
      <c r="A31" s="87"/>
      <c r="B31" s="88"/>
      <c r="C31" s="88"/>
      <c r="D31" s="88"/>
      <c r="E31" s="51"/>
      <c r="F31" s="51"/>
      <c r="G31" s="51"/>
      <c r="H31" s="51"/>
    </row>
    <row r="32" spans="1:8" ht="21">
      <c r="A32" s="87"/>
      <c r="B32" s="88"/>
      <c r="C32" s="88"/>
      <c r="D32" s="88"/>
      <c r="E32" s="51"/>
      <c r="F32" s="51"/>
      <c r="G32" s="51"/>
      <c r="H32" s="51"/>
    </row>
    <row r="33" spans="1:8" ht="21">
      <c r="A33" s="87"/>
      <c r="B33" s="88"/>
      <c r="C33" s="88"/>
      <c r="D33" s="88"/>
      <c r="E33" s="51"/>
      <c r="F33" s="51"/>
      <c r="G33" s="51"/>
      <c r="H33" s="51"/>
    </row>
    <row r="34" spans="1:8" ht="21">
      <c r="A34" s="87"/>
      <c r="B34" s="88"/>
      <c r="C34" s="88"/>
      <c r="D34" s="88"/>
      <c r="E34" s="51"/>
      <c r="F34" s="51"/>
      <c r="G34" s="51"/>
      <c r="H34" s="51"/>
    </row>
    <row r="35" spans="1:8" ht="21">
      <c r="A35" s="87"/>
      <c r="B35" s="88"/>
      <c r="C35" s="88"/>
      <c r="D35" s="88"/>
      <c r="E35" s="51"/>
      <c r="F35" s="51"/>
      <c r="G35" s="51"/>
      <c r="H35" s="51"/>
    </row>
    <row r="36" spans="1:8" ht="21">
      <c r="A36" s="87"/>
      <c r="B36" s="88"/>
      <c r="C36" s="88"/>
      <c r="D36" s="88"/>
      <c r="E36" s="51"/>
      <c r="F36" s="51"/>
      <c r="G36" s="51"/>
      <c r="H36" s="51"/>
    </row>
    <row r="37" spans="1:8" ht="21">
      <c r="A37" s="87"/>
      <c r="B37" s="88"/>
      <c r="C37" s="88"/>
      <c r="D37" s="88"/>
      <c r="E37" s="51"/>
      <c r="F37" s="51"/>
      <c r="G37" s="51"/>
      <c r="H37" s="51"/>
    </row>
    <row r="38" spans="1:8" ht="21">
      <c r="A38" s="87"/>
      <c r="B38" s="88"/>
      <c r="C38" s="88"/>
      <c r="D38" s="88"/>
      <c r="E38" s="51"/>
      <c r="F38" s="51"/>
      <c r="G38" s="51"/>
      <c r="H38" s="51"/>
    </row>
    <row r="39" spans="1:8" ht="21">
      <c r="A39" s="87"/>
      <c r="B39" s="88"/>
      <c r="C39" s="88"/>
      <c r="D39" s="88"/>
      <c r="E39" s="51"/>
      <c r="F39" s="51"/>
      <c r="G39" s="51"/>
      <c r="H39" s="51"/>
    </row>
    <row r="40" spans="1:8" ht="21">
      <c r="A40" s="87"/>
      <c r="B40" s="88"/>
      <c r="C40" s="88"/>
      <c r="D40" s="88"/>
      <c r="E40" s="51"/>
      <c r="F40" s="51"/>
      <c r="G40" s="51"/>
      <c r="H40" s="51"/>
    </row>
    <row r="41" spans="1:8" ht="21">
      <c r="A41" s="87"/>
      <c r="B41" s="88"/>
      <c r="C41" s="88"/>
      <c r="D41" s="88"/>
      <c r="E41" s="51"/>
      <c r="F41" s="51"/>
      <c r="G41" s="51"/>
      <c r="H41" s="51"/>
    </row>
    <row r="42" spans="1:8" ht="21">
      <c r="A42" s="87"/>
      <c r="B42" s="88"/>
      <c r="C42" s="88"/>
      <c r="D42" s="88"/>
      <c r="E42" s="51"/>
      <c r="F42" s="51"/>
      <c r="G42" s="51"/>
      <c r="H42" s="51"/>
    </row>
    <row r="43" spans="1:8" ht="21">
      <c r="A43" s="87"/>
      <c r="B43" s="88"/>
      <c r="C43" s="88"/>
      <c r="D43" s="88"/>
      <c r="E43" s="51"/>
      <c r="F43" s="51"/>
      <c r="G43" s="51"/>
      <c r="H43" s="51"/>
    </row>
    <row r="44" spans="1:8" ht="21">
      <c r="A44" s="87"/>
      <c r="B44" s="88"/>
      <c r="C44" s="88"/>
      <c r="D44" s="88"/>
      <c r="E44" s="51"/>
      <c r="F44" s="51"/>
      <c r="G44" s="51"/>
      <c r="H44" s="51"/>
    </row>
    <row r="45" spans="1:8" ht="21">
      <c r="A45" s="87"/>
      <c r="B45" s="88"/>
      <c r="C45" s="88"/>
      <c r="D45" s="88"/>
      <c r="E45" s="51"/>
      <c r="F45" s="51"/>
      <c r="G45" s="51"/>
      <c r="H45" s="51"/>
    </row>
    <row r="46" spans="1:8" ht="21">
      <c r="A46" s="87"/>
      <c r="B46" s="88"/>
      <c r="C46" s="88"/>
      <c r="D46" s="88"/>
      <c r="E46" s="51"/>
      <c r="F46" s="51"/>
      <c r="G46" s="51"/>
      <c r="H46" s="51"/>
    </row>
    <row r="47" spans="1:8" ht="21">
      <c r="A47" s="87"/>
      <c r="B47" s="88"/>
      <c r="C47" s="88"/>
      <c r="D47" s="88"/>
      <c r="E47" s="51"/>
      <c r="F47" s="51"/>
      <c r="G47" s="51"/>
      <c r="H47" s="51"/>
    </row>
    <row r="48" spans="1:8" ht="21">
      <c r="A48" s="87"/>
      <c r="B48" s="88"/>
      <c r="C48" s="88"/>
      <c r="D48" s="88"/>
      <c r="E48" s="51"/>
      <c r="F48" s="51"/>
      <c r="G48" s="51"/>
      <c r="H48" s="51"/>
    </row>
    <row r="49" spans="1:8" ht="21">
      <c r="A49" s="87"/>
      <c r="B49" s="88"/>
      <c r="C49" s="88"/>
      <c r="D49" s="88"/>
      <c r="E49" s="51"/>
      <c r="F49" s="51"/>
      <c r="G49" s="51"/>
      <c r="H49" s="51"/>
    </row>
    <row r="50" spans="1:8" ht="21">
      <c r="A50" s="87"/>
      <c r="B50" s="88"/>
      <c r="C50" s="88"/>
      <c r="D50" s="88"/>
      <c r="E50" s="51"/>
      <c r="F50" s="51"/>
      <c r="G50" s="51"/>
      <c r="H50" s="51"/>
    </row>
    <row r="51" spans="1:8" ht="21">
      <c r="A51" s="87"/>
      <c r="B51" s="88"/>
      <c r="C51" s="88"/>
      <c r="D51" s="88"/>
      <c r="E51" s="51"/>
      <c r="F51" s="51"/>
      <c r="G51" s="51"/>
      <c r="H51" s="51"/>
    </row>
    <row r="52" spans="1:8" ht="21">
      <c r="A52" s="87"/>
      <c r="B52" s="88"/>
      <c r="C52" s="88"/>
      <c r="D52" s="88"/>
      <c r="E52" s="51"/>
      <c r="F52" s="51"/>
      <c r="G52" s="51"/>
      <c r="H52" s="51"/>
    </row>
    <row r="53" spans="1:8" ht="21">
      <c r="A53" s="87"/>
      <c r="B53" s="88"/>
      <c r="C53" s="88"/>
      <c r="D53" s="88"/>
      <c r="E53" s="51"/>
      <c r="F53" s="51"/>
      <c r="G53" s="51"/>
      <c r="H53" s="51"/>
    </row>
    <row r="54" spans="1:8" ht="21">
      <c r="A54" s="87"/>
      <c r="B54" s="88"/>
      <c r="C54" s="88"/>
      <c r="D54" s="88"/>
      <c r="E54" s="51"/>
      <c r="F54" s="51"/>
      <c r="G54" s="51"/>
      <c r="H54" s="51"/>
    </row>
    <row r="55" spans="1:8" ht="21">
      <c r="A55" s="87"/>
      <c r="B55" s="88"/>
      <c r="C55" s="88"/>
      <c r="D55" s="88"/>
      <c r="E55" s="51"/>
      <c r="F55" s="51"/>
      <c r="G55" s="51"/>
      <c r="H55" s="51"/>
    </row>
    <row r="56" spans="1:8" ht="21">
      <c r="A56" s="87"/>
      <c r="B56" s="88"/>
      <c r="C56" s="88"/>
      <c r="D56" s="88"/>
      <c r="E56" s="51"/>
      <c r="F56" s="51"/>
      <c r="G56" s="51"/>
      <c r="H56" s="51"/>
    </row>
    <row r="59" spans="1:8" s="1" customFormat="1" ht="25.5">
      <c r="A59" s="129" t="s">
        <v>98</v>
      </c>
      <c r="B59" s="127"/>
      <c r="C59" s="127"/>
      <c r="D59" s="127"/>
      <c r="E59" s="91"/>
      <c r="F59" s="91"/>
      <c r="G59" s="91"/>
      <c r="H59" s="91"/>
    </row>
    <row r="60" spans="1:8" s="1" customFormat="1" ht="21">
      <c r="A60" s="4" t="s">
        <v>31</v>
      </c>
      <c r="B60" s="128">
        <f>C5</f>
        <v>0</v>
      </c>
      <c r="C60" s="112"/>
      <c r="D60" s="112"/>
      <c r="E60" s="91"/>
      <c r="F60" s="91"/>
      <c r="G60" s="91"/>
      <c r="H60" s="91"/>
    </row>
    <row r="61" spans="1:8" s="1" customFormat="1" ht="21">
      <c r="A61" s="126" t="s">
        <v>89</v>
      </c>
      <c r="B61" s="127"/>
      <c r="C61" s="127"/>
      <c r="D61" s="127"/>
      <c r="E61" s="45"/>
      <c r="F61" s="45"/>
      <c r="G61" s="45"/>
      <c r="H61" s="45"/>
    </row>
    <row r="62" spans="1:8" s="1" customFormat="1" ht="55.15" customHeight="1">
      <c r="A62" s="90"/>
      <c r="B62" s="45"/>
      <c r="C62" s="45"/>
      <c r="D62" s="45"/>
      <c r="E62" s="45"/>
      <c r="F62" s="45"/>
      <c r="G62" s="45"/>
      <c r="H62" s="45"/>
    </row>
  </sheetData>
  <sheetProtection password="CC33" sheet="1" objects="1" scenarios="1" selectLockedCells="1"/>
  <mergeCells count="33">
    <mergeCell ref="C10:D10"/>
    <mergeCell ref="C20:D20"/>
    <mergeCell ref="A20:A23"/>
    <mergeCell ref="A17:A19"/>
    <mergeCell ref="C15:D15"/>
    <mergeCell ref="A15:A16"/>
    <mergeCell ref="C16:D16"/>
    <mergeCell ref="C19:D19"/>
    <mergeCell ref="C21:D21"/>
    <mergeCell ref="C23:D23"/>
    <mergeCell ref="C22:D22"/>
    <mergeCell ref="A61:D61"/>
    <mergeCell ref="B26:D26"/>
    <mergeCell ref="A59:D59"/>
    <mergeCell ref="B60:D60"/>
    <mergeCell ref="A25:D25"/>
    <mergeCell ref="A27:D27"/>
    <mergeCell ref="A1:D1"/>
    <mergeCell ref="A2:D2"/>
    <mergeCell ref="A11:A14"/>
    <mergeCell ref="C5:D5"/>
    <mergeCell ref="C6:D6"/>
    <mergeCell ref="C14:D14"/>
    <mergeCell ref="A6:B6"/>
    <mergeCell ref="C7:D7"/>
    <mergeCell ref="C9:D9"/>
    <mergeCell ref="A7:A8"/>
    <mergeCell ref="A5:B5"/>
    <mergeCell ref="C13:D13"/>
    <mergeCell ref="C11:D11"/>
    <mergeCell ref="C12:D12"/>
    <mergeCell ref="A9:A10"/>
    <mergeCell ref="C8:D8"/>
  </mergeCells>
  <phoneticPr fontId="1" type="noConversion"/>
  <dataValidations count="2">
    <dataValidation errorStyle="warning" operator="lessThanOrEqual" allowBlank="1" showInputMessage="1" showErrorMessage="1" errorTitle="逾四個字" error="請輸入4個字內之單位簡稱" sqref="C27:C56 B26:B56 A26:A65536 B60 B62:D65536 B57:D58 D24 A24:C25 E1:IV1048576 A1:B23 C1:D5 C7:C23 D7 D9 D11:D23"/>
    <dataValidation type="textLength" errorStyle="warning" operator="lessThanOrEqual" allowBlank="1" showInputMessage="1" showErrorMessage="1" errorTitle="逾四個字" error="請輸入4個字內之單位簡稱" prompt="請勿逾4個全形字" sqref="C6:D6">
      <formula1>4</formula1>
    </dataValidation>
  </dataValidations>
  <pageMargins left="0.62992125984251968" right="0.62992125984251968" top="0.74803149606299213" bottom="0.74803149606299213" header="0.31496062992125984" footer="0.31496062992125984"/>
  <pageSetup paperSize="9" orientation="portrait" horizontalDpi="0" verticalDpi="0" r:id="rId1"/>
  <rowBreaks count="2" manualBreakCount="2">
    <brk id="24" max="16383" man="1"/>
    <brk id="58" max="16383" man="1"/>
  </row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5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0"/>
  </sheetPr>
  <dimension ref="A1:O59"/>
  <sheetViews>
    <sheetView zoomScaleNormal="100" workbookViewId="0">
      <pane ySplit="9" topLeftCell="A10" activePane="bottomLeft" state="frozen"/>
      <selection activeCell="K10" sqref="K10"/>
      <selection pane="bottomLeft" activeCell="Q11" sqref="Q11"/>
    </sheetView>
  </sheetViews>
  <sheetFormatPr defaultColWidth="9" defaultRowHeight="14.25"/>
  <cols>
    <col min="1" max="1" width="5.875" style="57" customWidth="1"/>
    <col min="2" max="2" width="16.875" style="58" customWidth="1"/>
    <col min="3" max="3" width="9.25" style="59" customWidth="1"/>
    <col min="4" max="4" width="8.5" style="57" customWidth="1"/>
    <col min="5" max="5" width="6.25" style="57" customWidth="1"/>
    <col min="6" max="6" width="6.25" style="60" customWidth="1"/>
    <col min="7" max="7" width="5.875" style="58" customWidth="1"/>
    <col min="8" max="8" width="10.875" style="58" customWidth="1"/>
    <col min="9" max="9" width="9.625" style="57" customWidth="1"/>
    <col min="10" max="10" width="10.875" style="58" customWidth="1"/>
    <col min="11" max="11" width="9.625" style="57" customWidth="1"/>
    <col min="12" max="12" width="10.875" style="58" customWidth="1"/>
    <col min="13" max="13" width="7.5" style="58" customWidth="1"/>
    <col min="14" max="14" width="9.625" style="58" customWidth="1"/>
    <col min="15" max="15" width="5.875" style="57" hidden="1" customWidth="1"/>
    <col min="16" max="16384" width="9" style="57"/>
  </cols>
  <sheetData>
    <row r="1" spans="1:15" s="52" customFormat="1" ht="21">
      <c r="A1" s="61" t="str">
        <f>'1-參賽單位資料'!A1:D1</f>
        <v>2019新北城市盃全國分齡游泳錦標賽</v>
      </c>
      <c r="B1" s="61"/>
      <c r="C1" s="61"/>
      <c r="D1" s="62"/>
      <c r="E1" s="62"/>
      <c r="F1" s="63"/>
      <c r="G1" s="62"/>
      <c r="H1" s="62"/>
      <c r="I1" s="62"/>
      <c r="J1" s="62"/>
      <c r="K1" s="62"/>
      <c r="L1" s="62"/>
      <c r="M1" s="62"/>
      <c r="N1" s="62"/>
      <c r="O1" s="62"/>
    </row>
    <row r="2" spans="1:15" s="52" customFormat="1" ht="21">
      <c r="A2" s="61" t="s">
        <v>35</v>
      </c>
      <c r="B2" s="61"/>
      <c r="C2" s="61"/>
      <c r="D2" s="62"/>
      <c r="E2" s="62"/>
      <c r="F2" s="63"/>
      <c r="G2" s="62"/>
      <c r="H2" s="62"/>
      <c r="I2" s="62"/>
      <c r="J2" s="62"/>
      <c r="K2" s="62"/>
      <c r="L2" s="62"/>
      <c r="M2" s="62"/>
      <c r="N2" s="62"/>
      <c r="O2" s="62"/>
    </row>
    <row r="3" spans="1:15" s="15" customFormat="1" ht="3" customHeight="1">
      <c r="B3" s="16"/>
      <c r="C3" s="17"/>
      <c r="F3" s="42"/>
      <c r="G3" s="16"/>
      <c r="H3" s="16"/>
      <c r="J3" s="16"/>
      <c r="L3" s="16"/>
      <c r="M3" s="16"/>
      <c r="N3" s="16"/>
    </row>
    <row r="4" spans="1:15" s="7" customFormat="1" ht="16.5">
      <c r="A4" s="3"/>
      <c r="B4" s="2"/>
      <c r="C4" s="3" t="s">
        <v>52</v>
      </c>
      <c r="F4" s="147"/>
      <c r="G4" s="134"/>
      <c r="H4" s="3" t="s">
        <v>53</v>
      </c>
      <c r="J4" s="18"/>
      <c r="L4" s="19"/>
      <c r="M4" s="3" t="s">
        <v>54</v>
      </c>
      <c r="N4" s="20"/>
      <c r="O4" s="21"/>
    </row>
    <row r="5" spans="1:15" s="24" customFormat="1" ht="4.1500000000000004" customHeight="1">
      <c r="A5" s="22"/>
      <c r="B5" s="23"/>
      <c r="C5" s="22"/>
      <c r="E5" s="36"/>
      <c r="F5" s="43"/>
      <c r="G5" s="17"/>
      <c r="J5" s="27"/>
      <c r="K5" s="22"/>
      <c r="L5" s="25"/>
      <c r="M5" s="25"/>
      <c r="N5" s="25"/>
      <c r="O5" s="26"/>
    </row>
    <row r="6" spans="1:15" s="15" customFormat="1" ht="14.25" customHeight="1">
      <c r="A6" s="160" t="s">
        <v>25</v>
      </c>
      <c r="B6" s="161" t="s">
        <v>26</v>
      </c>
      <c r="C6" s="162"/>
      <c r="D6" s="162"/>
      <c r="E6" s="162"/>
      <c r="F6" s="162"/>
      <c r="G6" s="163"/>
      <c r="H6" s="164" t="s">
        <v>79</v>
      </c>
      <c r="I6" s="165"/>
      <c r="J6" s="165"/>
      <c r="K6" s="166"/>
      <c r="L6" s="165" t="s">
        <v>9</v>
      </c>
      <c r="M6" s="165"/>
      <c r="N6" s="166"/>
      <c r="O6" s="148" t="s">
        <v>84</v>
      </c>
    </row>
    <row r="7" spans="1:15" s="15" customFormat="1" ht="14.25" customHeight="1">
      <c r="A7" s="160"/>
      <c r="B7" s="151" t="s">
        <v>10</v>
      </c>
      <c r="C7" s="169" t="s">
        <v>51</v>
      </c>
      <c r="D7" s="149" t="s">
        <v>97</v>
      </c>
      <c r="E7" s="153" t="s">
        <v>12</v>
      </c>
      <c r="F7" s="155" t="s">
        <v>13</v>
      </c>
      <c r="G7" s="151" t="s">
        <v>11</v>
      </c>
      <c r="H7" s="157" t="s">
        <v>80</v>
      </c>
      <c r="I7" s="158"/>
      <c r="J7" s="158"/>
      <c r="K7" s="159"/>
      <c r="L7" s="158" t="s">
        <v>22</v>
      </c>
      <c r="M7" s="158"/>
      <c r="N7" s="159"/>
      <c r="O7" s="149"/>
    </row>
    <row r="8" spans="1:15" s="15" customFormat="1" ht="14.25" customHeight="1">
      <c r="A8" s="160"/>
      <c r="B8" s="151"/>
      <c r="C8" s="153"/>
      <c r="D8" s="151"/>
      <c r="E8" s="153"/>
      <c r="F8" s="155"/>
      <c r="G8" s="151"/>
      <c r="H8" s="170" t="s">
        <v>81</v>
      </c>
      <c r="I8" s="167"/>
      <c r="J8" s="167"/>
      <c r="K8" s="168"/>
      <c r="L8" s="167" t="s">
        <v>23</v>
      </c>
      <c r="M8" s="167"/>
      <c r="N8" s="168"/>
      <c r="O8" s="149"/>
    </row>
    <row r="9" spans="1:15" s="15" customFormat="1" ht="14.25" customHeight="1">
      <c r="A9" s="160"/>
      <c r="B9" s="152"/>
      <c r="C9" s="154"/>
      <c r="D9" s="152"/>
      <c r="E9" s="154"/>
      <c r="F9" s="156"/>
      <c r="G9" s="152"/>
      <c r="H9" s="28" t="s">
        <v>17</v>
      </c>
      <c r="I9" s="28" t="s">
        <v>16</v>
      </c>
      <c r="J9" s="28" t="s">
        <v>18</v>
      </c>
      <c r="K9" s="28" t="s">
        <v>16</v>
      </c>
      <c r="L9" s="29" t="s">
        <v>13</v>
      </c>
      <c r="M9" s="29" t="s">
        <v>21</v>
      </c>
      <c r="N9" s="30" t="s">
        <v>16</v>
      </c>
      <c r="O9" s="150"/>
    </row>
    <row r="10" spans="1:15" ht="19.149999999999999" customHeight="1">
      <c r="A10" s="30">
        <v>1</v>
      </c>
      <c r="B10" s="31"/>
      <c r="C10" s="64">
        <f>'1-參賽單位資料'!$C$6</f>
        <v>0</v>
      </c>
      <c r="D10" s="32"/>
      <c r="E10" s="33">
        <f>108-D10</f>
        <v>108</v>
      </c>
      <c r="F10" s="33" t="e">
        <f>VLOOKUP( D10,'年次對照表-參照值'!$A$2:$B$100,2,FALSE)</f>
        <v>#N/A</v>
      </c>
      <c r="G10" s="34"/>
      <c r="H10" s="34"/>
      <c r="I10" s="35"/>
      <c r="J10" s="34"/>
      <c r="K10" s="35"/>
      <c r="L10" s="34"/>
      <c r="M10" s="34"/>
      <c r="N10" s="35"/>
      <c r="O10" s="34"/>
    </row>
    <row r="11" spans="1:15" ht="19.149999999999999" customHeight="1">
      <c r="A11" s="30">
        <v>2</v>
      </c>
      <c r="B11" s="31"/>
      <c r="C11" s="64">
        <f>'1-參賽單位資料'!$C$6</f>
        <v>0</v>
      </c>
      <c r="D11" s="32"/>
      <c r="E11" s="33">
        <f t="shared" ref="E11:E59" si="0">108-D11</f>
        <v>108</v>
      </c>
      <c r="F11" s="33" t="e">
        <f>VLOOKUP( D11,'年次對照表-參照值'!$A$2:$B$100,2,FALSE)</f>
        <v>#N/A</v>
      </c>
      <c r="G11" s="34"/>
      <c r="H11" s="34"/>
      <c r="I11" s="35"/>
      <c r="J11" s="34"/>
      <c r="K11" s="35"/>
      <c r="L11" s="34"/>
      <c r="M11" s="34"/>
      <c r="N11" s="35"/>
      <c r="O11" s="34"/>
    </row>
    <row r="12" spans="1:15" ht="19.149999999999999" customHeight="1">
      <c r="A12" s="30">
        <v>3</v>
      </c>
      <c r="B12" s="31"/>
      <c r="C12" s="64">
        <f>'1-參賽單位資料'!$C$6</f>
        <v>0</v>
      </c>
      <c r="D12" s="32"/>
      <c r="E12" s="33">
        <f t="shared" si="0"/>
        <v>108</v>
      </c>
      <c r="F12" s="33" t="e">
        <f>VLOOKUP( D12,'年次對照表-參照值'!$A$2:$B$100,2,FALSE)</f>
        <v>#N/A</v>
      </c>
      <c r="G12" s="34"/>
      <c r="H12" s="34"/>
      <c r="I12" s="35"/>
      <c r="J12" s="34"/>
      <c r="K12" s="35"/>
      <c r="L12" s="34"/>
      <c r="M12" s="34"/>
      <c r="N12" s="35"/>
      <c r="O12" s="34"/>
    </row>
    <row r="13" spans="1:15" ht="19.149999999999999" customHeight="1">
      <c r="A13" s="30">
        <v>4</v>
      </c>
      <c r="B13" s="31"/>
      <c r="C13" s="64">
        <f>'1-參賽單位資料'!$C$6</f>
        <v>0</v>
      </c>
      <c r="D13" s="32"/>
      <c r="E13" s="33">
        <f t="shared" si="0"/>
        <v>108</v>
      </c>
      <c r="F13" s="33" t="e">
        <f>VLOOKUP( D13,'年次對照表-參照值'!$A$2:$B$100,2,FALSE)</f>
        <v>#N/A</v>
      </c>
      <c r="G13" s="34"/>
      <c r="H13" s="34"/>
      <c r="I13" s="35"/>
      <c r="J13" s="34"/>
      <c r="K13" s="35"/>
      <c r="L13" s="34"/>
      <c r="M13" s="34"/>
      <c r="N13" s="35"/>
      <c r="O13" s="34"/>
    </row>
    <row r="14" spans="1:15" ht="19.149999999999999" customHeight="1">
      <c r="A14" s="30">
        <v>5</v>
      </c>
      <c r="B14" s="31"/>
      <c r="C14" s="64">
        <f>'1-參賽單位資料'!$C$6</f>
        <v>0</v>
      </c>
      <c r="D14" s="32"/>
      <c r="E14" s="33">
        <f t="shared" si="0"/>
        <v>108</v>
      </c>
      <c r="F14" s="33" t="e">
        <f>VLOOKUP( D14,'年次對照表-參照值'!$A$2:$B$100,2,FALSE)</f>
        <v>#N/A</v>
      </c>
      <c r="G14" s="34"/>
      <c r="H14" s="34"/>
      <c r="I14" s="35"/>
      <c r="J14" s="34"/>
      <c r="K14" s="35"/>
      <c r="L14" s="34"/>
      <c r="M14" s="34"/>
      <c r="N14" s="35"/>
      <c r="O14" s="34"/>
    </row>
    <row r="15" spans="1:15" ht="19.149999999999999" customHeight="1">
      <c r="A15" s="30">
        <v>6</v>
      </c>
      <c r="B15" s="31"/>
      <c r="C15" s="64">
        <f>'1-參賽單位資料'!$C$6</f>
        <v>0</v>
      </c>
      <c r="D15" s="32"/>
      <c r="E15" s="33">
        <f t="shared" si="0"/>
        <v>108</v>
      </c>
      <c r="F15" s="33" t="e">
        <f>VLOOKUP( D15,'年次對照表-參照值'!$A$2:$B$100,2,FALSE)</f>
        <v>#N/A</v>
      </c>
      <c r="G15" s="34"/>
      <c r="H15" s="34"/>
      <c r="I15" s="35"/>
      <c r="J15" s="34"/>
      <c r="K15" s="35"/>
      <c r="L15" s="34"/>
      <c r="M15" s="34"/>
      <c r="N15" s="35"/>
      <c r="O15" s="34"/>
    </row>
    <row r="16" spans="1:15" ht="19.149999999999999" customHeight="1">
      <c r="A16" s="30">
        <v>7</v>
      </c>
      <c r="B16" s="31"/>
      <c r="C16" s="64">
        <f>'1-參賽單位資料'!$C$6</f>
        <v>0</v>
      </c>
      <c r="D16" s="32"/>
      <c r="E16" s="33">
        <f t="shared" si="0"/>
        <v>108</v>
      </c>
      <c r="F16" s="33" t="e">
        <f>VLOOKUP( D16,'年次對照表-參照值'!$A$2:$B$100,2,FALSE)</f>
        <v>#N/A</v>
      </c>
      <c r="G16" s="34"/>
      <c r="H16" s="34"/>
      <c r="I16" s="35"/>
      <c r="J16" s="34"/>
      <c r="K16" s="35"/>
      <c r="L16" s="34"/>
      <c r="M16" s="34"/>
      <c r="N16" s="35"/>
      <c r="O16" s="34"/>
    </row>
    <row r="17" spans="1:15" ht="19.149999999999999" customHeight="1">
      <c r="A17" s="30">
        <v>8</v>
      </c>
      <c r="B17" s="31"/>
      <c r="C17" s="64">
        <f>'1-參賽單位資料'!$C$6</f>
        <v>0</v>
      </c>
      <c r="D17" s="32"/>
      <c r="E17" s="33">
        <f t="shared" si="0"/>
        <v>108</v>
      </c>
      <c r="F17" s="33" t="e">
        <f>VLOOKUP( D17,'年次對照表-參照值'!$A$2:$B$100,2,FALSE)</f>
        <v>#N/A</v>
      </c>
      <c r="G17" s="34"/>
      <c r="H17" s="34"/>
      <c r="I17" s="35"/>
      <c r="J17" s="34"/>
      <c r="K17" s="35"/>
      <c r="L17" s="34"/>
      <c r="M17" s="34"/>
      <c r="N17" s="35"/>
      <c r="O17" s="34"/>
    </row>
    <row r="18" spans="1:15" ht="19.149999999999999" customHeight="1">
      <c r="A18" s="30">
        <v>9</v>
      </c>
      <c r="B18" s="31"/>
      <c r="C18" s="64">
        <f>'1-參賽單位資料'!$C$6</f>
        <v>0</v>
      </c>
      <c r="D18" s="32"/>
      <c r="E18" s="33">
        <f t="shared" si="0"/>
        <v>108</v>
      </c>
      <c r="F18" s="33" t="e">
        <f>VLOOKUP( D18,'年次對照表-參照值'!$A$2:$B$100,2,FALSE)</f>
        <v>#N/A</v>
      </c>
      <c r="G18" s="34"/>
      <c r="H18" s="34"/>
      <c r="I18" s="35"/>
      <c r="J18" s="34"/>
      <c r="K18" s="35"/>
      <c r="L18" s="34"/>
      <c r="M18" s="34"/>
      <c r="N18" s="35"/>
      <c r="O18" s="34"/>
    </row>
    <row r="19" spans="1:15" ht="19.149999999999999" customHeight="1">
      <c r="A19" s="30">
        <v>10</v>
      </c>
      <c r="B19" s="31"/>
      <c r="C19" s="64">
        <f>'1-參賽單位資料'!$C$6</f>
        <v>0</v>
      </c>
      <c r="D19" s="32"/>
      <c r="E19" s="33">
        <f t="shared" si="0"/>
        <v>108</v>
      </c>
      <c r="F19" s="33" t="e">
        <f>VLOOKUP( D19,'年次對照表-參照值'!$A$2:$B$100,2,FALSE)</f>
        <v>#N/A</v>
      </c>
      <c r="G19" s="34"/>
      <c r="H19" s="34"/>
      <c r="I19" s="35"/>
      <c r="J19" s="34"/>
      <c r="K19" s="35"/>
      <c r="L19" s="34"/>
      <c r="M19" s="34"/>
      <c r="N19" s="35"/>
      <c r="O19" s="34"/>
    </row>
    <row r="20" spans="1:15" ht="19.149999999999999" customHeight="1">
      <c r="A20" s="30">
        <v>11</v>
      </c>
      <c r="B20" s="31"/>
      <c r="C20" s="64">
        <f>'1-參賽單位資料'!$C$6</f>
        <v>0</v>
      </c>
      <c r="D20" s="32"/>
      <c r="E20" s="33">
        <f t="shared" si="0"/>
        <v>108</v>
      </c>
      <c r="F20" s="33" t="e">
        <f>VLOOKUP( D20,'年次對照表-參照值'!$A$2:$B$100,2,FALSE)</f>
        <v>#N/A</v>
      </c>
      <c r="G20" s="34"/>
      <c r="H20" s="34"/>
      <c r="I20" s="35"/>
      <c r="J20" s="34"/>
      <c r="K20" s="35"/>
      <c r="L20" s="34"/>
      <c r="M20" s="34"/>
      <c r="N20" s="35"/>
      <c r="O20" s="34"/>
    </row>
    <row r="21" spans="1:15" ht="19.149999999999999" customHeight="1">
      <c r="A21" s="30">
        <v>12</v>
      </c>
      <c r="B21" s="31"/>
      <c r="C21" s="64">
        <f>'1-參賽單位資料'!$C$6</f>
        <v>0</v>
      </c>
      <c r="D21" s="32"/>
      <c r="E21" s="33">
        <f t="shared" si="0"/>
        <v>108</v>
      </c>
      <c r="F21" s="33" t="e">
        <f>VLOOKUP( D21,'年次對照表-參照值'!$A$2:$B$100,2,FALSE)</f>
        <v>#N/A</v>
      </c>
      <c r="G21" s="34"/>
      <c r="H21" s="34"/>
      <c r="I21" s="35"/>
      <c r="J21" s="34"/>
      <c r="K21" s="35"/>
      <c r="L21" s="34"/>
      <c r="M21" s="34"/>
      <c r="N21" s="35"/>
      <c r="O21" s="34"/>
    </row>
    <row r="22" spans="1:15" ht="19.149999999999999" customHeight="1">
      <c r="A22" s="30">
        <v>13</v>
      </c>
      <c r="B22" s="31"/>
      <c r="C22" s="64">
        <f>'1-參賽單位資料'!$C$6</f>
        <v>0</v>
      </c>
      <c r="D22" s="32"/>
      <c r="E22" s="33">
        <f t="shared" si="0"/>
        <v>108</v>
      </c>
      <c r="F22" s="33" t="e">
        <f>VLOOKUP( D22,'年次對照表-參照值'!$A$2:$B$100,2,FALSE)</f>
        <v>#N/A</v>
      </c>
      <c r="G22" s="34"/>
      <c r="H22" s="34"/>
      <c r="I22" s="35"/>
      <c r="J22" s="34"/>
      <c r="K22" s="35"/>
      <c r="L22" s="34"/>
      <c r="M22" s="34"/>
      <c r="N22" s="35"/>
      <c r="O22" s="34"/>
    </row>
    <row r="23" spans="1:15" ht="19.149999999999999" customHeight="1">
      <c r="A23" s="30">
        <v>14</v>
      </c>
      <c r="B23" s="31"/>
      <c r="C23" s="64">
        <f>'1-參賽單位資料'!$C$6</f>
        <v>0</v>
      </c>
      <c r="D23" s="32"/>
      <c r="E23" s="33">
        <f t="shared" si="0"/>
        <v>108</v>
      </c>
      <c r="F23" s="33" t="e">
        <f>VLOOKUP( D23,'年次對照表-參照值'!$A$2:$B$100,2,FALSE)</f>
        <v>#N/A</v>
      </c>
      <c r="G23" s="34"/>
      <c r="H23" s="34"/>
      <c r="I23" s="35"/>
      <c r="J23" s="34"/>
      <c r="K23" s="35"/>
      <c r="L23" s="34"/>
      <c r="M23" s="34"/>
      <c r="N23" s="35"/>
      <c r="O23" s="34"/>
    </row>
    <row r="24" spans="1:15" ht="19.149999999999999" customHeight="1">
      <c r="A24" s="30">
        <v>15</v>
      </c>
      <c r="B24" s="31"/>
      <c r="C24" s="64">
        <f>'1-參賽單位資料'!$C$6</f>
        <v>0</v>
      </c>
      <c r="D24" s="32"/>
      <c r="E24" s="33">
        <f t="shared" si="0"/>
        <v>108</v>
      </c>
      <c r="F24" s="33" t="e">
        <f>VLOOKUP( D24,'年次對照表-參照值'!$A$2:$B$100,2,FALSE)</f>
        <v>#N/A</v>
      </c>
      <c r="G24" s="34"/>
      <c r="H24" s="34"/>
      <c r="I24" s="35"/>
      <c r="J24" s="34"/>
      <c r="K24" s="35"/>
      <c r="L24" s="34"/>
      <c r="M24" s="34"/>
      <c r="N24" s="35"/>
      <c r="O24" s="34"/>
    </row>
    <row r="25" spans="1:15" ht="19.149999999999999" customHeight="1">
      <c r="A25" s="30">
        <v>16</v>
      </c>
      <c r="B25" s="31"/>
      <c r="C25" s="64">
        <f>'1-參賽單位資料'!$C$6</f>
        <v>0</v>
      </c>
      <c r="D25" s="32"/>
      <c r="E25" s="33">
        <f t="shared" si="0"/>
        <v>108</v>
      </c>
      <c r="F25" s="33" t="e">
        <f>VLOOKUP( D25,'年次對照表-參照值'!$A$2:$B$100,2,FALSE)</f>
        <v>#N/A</v>
      </c>
      <c r="G25" s="34"/>
      <c r="H25" s="34"/>
      <c r="I25" s="35"/>
      <c r="J25" s="34"/>
      <c r="K25" s="35"/>
      <c r="L25" s="34"/>
      <c r="M25" s="34"/>
      <c r="N25" s="35"/>
      <c r="O25" s="34"/>
    </row>
    <row r="26" spans="1:15" ht="19.149999999999999" customHeight="1">
      <c r="A26" s="30">
        <v>17</v>
      </c>
      <c r="B26" s="31"/>
      <c r="C26" s="64">
        <f>'1-參賽單位資料'!$C$6</f>
        <v>0</v>
      </c>
      <c r="D26" s="32"/>
      <c r="E26" s="33">
        <f t="shared" si="0"/>
        <v>108</v>
      </c>
      <c r="F26" s="33" t="e">
        <f>VLOOKUP( D26,'年次對照表-參照值'!$A$2:$B$100,2,FALSE)</f>
        <v>#N/A</v>
      </c>
      <c r="G26" s="34"/>
      <c r="H26" s="34"/>
      <c r="I26" s="35"/>
      <c r="J26" s="34"/>
      <c r="K26" s="35"/>
      <c r="L26" s="34"/>
      <c r="M26" s="34"/>
      <c r="N26" s="35"/>
      <c r="O26" s="34"/>
    </row>
    <row r="27" spans="1:15" ht="19.149999999999999" customHeight="1">
      <c r="A27" s="30">
        <v>18</v>
      </c>
      <c r="B27" s="31"/>
      <c r="C27" s="64">
        <f>'1-參賽單位資料'!$C$6</f>
        <v>0</v>
      </c>
      <c r="D27" s="32"/>
      <c r="E27" s="33">
        <f t="shared" si="0"/>
        <v>108</v>
      </c>
      <c r="F27" s="33" t="e">
        <f>VLOOKUP( D27,'年次對照表-參照值'!$A$2:$B$100,2,FALSE)</f>
        <v>#N/A</v>
      </c>
      <c r="G27" s="34"/>
      <c r="H27" s="34"/>
      <c r="I27" s="35"/>
      <c r="J27" s="34"/>
      <c r="K27" s="35"/>
      <c r="L27" s="34"/>
      <c r="M27" s="34"/>
      <c r="N27" s="35"/>
      <c r="O27" s="34"/>
    </row>
    <row r="28" spans="1:15" ht="19.149999999999999" customHeight="1">
      <c r="A28" s="30">
        <v>19</v>
      </c>
      <c r="B28" s="31"/>
      <c r="C28" s="64">
        <f>'1-參賽單位資料'!$C$6</f>
        <v>0</v>
      </c>
      <c r="D28" s="32"/>
      <c r="E28" s="33">
        <f t="shared" si="0"/>
        <v>108</v>
      </c>
      <c r="F28" s="33" t="e">
        <f>VLOOKUP( D28,'年次對照表-參照值'!$A$2:$B$100,2,FALSE)</f>
        <v>#N/A</v>
      </c>
      <c r="G28" s="34"/>
      <c r="H28" s="34"/>
      <c r="I28" s="35"/>
      <c r="J28" s="34"/>
      <c r="K28" s="35"/>
      <c r="L28" s="34"/>
      <c r="M28" s="34"/>
      <c r="N28" s="35"/>
      <c r="O28" s="34"/>
    </row>
    <row r="29" spans="1:15" ht="19.149999999999999" customHeight="1">
      <c r="A29" s="30">
        <v>20</v>
      </c>
      <c r="B29" s="31"/>
      <c r="C29" s="64">
        <f>'1-參賽單位資料'!$C$6</f>
        <v>0</v>
      </c>
      <c r="D29" s="32"/>
      <c r="E29" s="33">
        <f t="shared" si="0"/>
        <v>108</v>
      </c>
      <c r="F29" s="33" t="e">
        <f>VLOOKUP( D29,'年次對照表-參照值'!$A$2:$B$100,2,FALSE)</f>
        <v>#N/A</v>
      </c>
      <c r="G29" s="34"/>
      <c r="H29" s="34"/>
      <c r="I29" s="35"/>
      <c r="J29" s="34"/>
      <c r="K29" s="35"/>
      <c r="L29" s="34"/>
      <c r="M29" s="34"/>
      <c r="N29" s="35"/>
      <c r="O29" s="34"/>
    </row>
    <row r="30" spans="1:15" ht="19.149999999999999" customHeight="1">
      <c r="A30" s="30">
        <v>21</v>
      </c>
      <c r="B30" s="31"/>
      <c r="C30" s="64">
        <f>'1-參賽單位資料'!$C$6</f>
        <v>0</v>
      </c>
      <c r="D30" s="32"/>
      <c r="E30" s="33">
        <f t="shared" si="0"/>
        <v>108</v>
      </c>
      <c r="F30" s="33" t="e">
        <f>VLOOKUP( D30,'年次對照表-參照值'!$A$2:$B$100,2,FALSE)</f>
        <v>#N/A</v>
      </c>
      <c r="G30" s="34"/>
      <c r="H30" s="34"/>
      <c r="I30" s="35"/>
      <c r="J30" s="34"/>
      <c r="K30" s="35"/>
      <c r="L30" s="34"/>
      <c r="M30" s="34"/>
      <c r="N30" s="35"/>
      <c r="O30" s="34"/>
    </row>
    <row r="31" spans="1:15" ht="19.149999999999999" customHeight="1">
      <c r="A31" s="30">
        <v>22</v>
      </c>
      <c r="B31" s="31"/>
      <c r="C31" s="64">
        <f>'1-參賽單位資料'!$C$6</f>
        <v>0</v>
      </c>
      <c r="D31" s="32"/>
      <c r="E31" s="33">
        <f t="shared" si="0"/>
        <v>108</v>
      </c>
      <c r="F31" s="33" t="e">
        <f>VLOOKUP( D31,'年次對照表-參照值'!$A$2:$B$100,2,FALSE)</f>
        <v>#N/A</v>
      </c>
      <c r="G31" s="34"/>
      <c r="H31" s="34"/>
      <c r="I31" s="35"/>
      <c r="J31" s="34"/>
      <c r="K31" s="35"/>
      <c r="L31" s="34"/>
      <c r="M31" s="34"/>
      <c r="N31" s="35"/>
      <c r="O31" s="34"/>
    </row>
    <row r="32" spans="1:15" ht="19.149999999999999" customHeight="1">
      <c r="A32" s="30">
        <v>23</v>
      </c>
      <c r="B32" s="31"/>
      <c r="C32" s="64">
        <f>'1-參賽單位資料'!$C$6</f>
        <v>0</v>
      </c>
      <c r="D32" s="32"/>
      <c r="E32" s="33">
        <f t="shared" si="0"/>
        <v>108</v>
      </c>
      <c r="F32" s="33" t="e">
        <f>VLOOKUP( D32,'年次對照表-參照值'!$A$2:$B$100,2,FALSE)</f>
        <v>#N/A</v>
      </c>
      <c r="G32" s="34"/>
      <c r="H32" s="34"/>
      <c r="I32" s="35"/>
      <c r="J32" s="34"/>
      <c r="K32" s="35"/>
      <c r="L32" s="34"/>
      <c r="M32" s="34"/>
      <c r="N32" s="35"/>
      <c r="O32" s="34"/>
    </row>
    <row r="33" spans="1:15" ht="19.149999999999999" customHeight="1">
      <c r="A33" s="30">
        <v>24</v>
      </c>
      <c r="B33" s="31"/>
      <c r="C33" s="64">
        <f>'1-參賽單位資料'!$C$6</f>
        <v>0</v>
      </c>
      <c r="D33" s="32"/>
      <c r="E33" s="33">
        <f t="shared" si="0"/>
        <v>108</v>
      </c>
      <c r="F33" s="33" t="e">
        <f>VLOOKUP( D33,'年次對照表-參照值'!$A$2:$B$100,2,FALSE)</f>
        <v>#N/A</v>
      </c>
      <c r="G33" s="34"/>
      <c r="H33" s="34"/>
      <c r="I33" s="35"/>
      <c r="J33" s="34"/>
      <c r="K33" s="35"/>
      <c r="L33" s="34"/>
      <c r="M33" s="34"/>
      <c r="N33" s="35"/>
      <c r="O33" s="34"/>
    </row>
    <row r="34" spans="1:15" ht="19.149999999999999" customHeight="1">
      <c r="A34" s="30">
        <v>25</v>
      </c>
      <c r="B34" s="31"/>
      <c r="C34" s="64">
        <f>'1-參賽單位資料'!$C$6</f>
        <v>0</v>
      </c>
      <c r="D34" s="32"/>
      <c r="E34" s="33">
        <f t="shared" si="0"/>
        <v>108</v>
      </c>
      <c r="F34" s="33" t="e">
        <f>VLOOKUP( D34,'年次對照表-參照值'!$A$2:$B$100,2,FALSE)</f>
        <v>#N/A</v>
      </c>
      <c r="G34" s="34"/>
      <c r="H34" s="34"/>
      <c r="I34" s="35"/>
      <c r="J34" s="34"/>
      <c r="K34" s="35"/>
      <c r="L34" s="34"/>
      <c r="M34" s="34"/>
      <c r="N34" s="35"/>
      <c r="O34" s="34"/>
    </row>
    <row r="35" spans="1:15" ht="19.149999999999999" customHeight="1">
      <c r="A35" s="30">
        <v>26</v>
      </c>
      <c r="B35" s="31"/>
      <c r="C35" s="64">
        <f>'1-參賽單位資料'!$C$6</f>
        <v>0</v>
      </c>
      <c r="D35" s="32"/>
      <c r="E35" s="33">
        <f t="shared" si="0"/>
        <v>108</v>
      </c>
      <c r="F35" s="33" t="e">
        <f>VLOOKUP( D35,'年次對照表-參照值'!$A$2:$B$100,2,FALSE)</f>
        <v>#N/A</v>
      </c>
      <c r="G35" s="34"/>
      <c r="H35" s="34"/>
      <c r="I35" s="35"/>
      <c r="J35" s="34"/>
      <c r="K35" s="35"/>
      <c r="L35" s="34"/>
      <c r="M35" s="34"/>
      <c r="N35" s="35"/>
      <c r="O35" s="34"/>
    </row>
    <row r="36" spans="1:15" ht="19.149999999999999" customHeight="1">
      <c r="A36" s="30">
        <v>27</v>
      </c>
      <c r="B36" s="31"/>
      <c r="C36" s="64">
        <f>'1-參賽單位資料'!$C$6</f>
        <v>0</v>
      </c>
      <c r="D36" s="32"/>
      <c r="E36" s="33">
        <f t="shared" si="0"/>
        <v>108</v>
      </c>
      <c r="F36" s="33" t="e">
        <f>VLOOKUP( D36,'年次對照表-參照值'!$A$2:$B$100,2,FALSE)</f>
        <v>#N/A</v>
      </c>
      <c r="G36" s="34"/>
      <c r="H36" s="34"/>
      <c r="I36" s="35"/>
      <c r="J36" s="34"/>
      <c r="K36" s="35"/>
      <c r="L36" s="34"/>
      <c r="M36" s="34"/>
      <c r="N36" s="35"/>
      <c r="O36" s="34"/>
    </row>
    <row r="37" spans="1:15" ht="19.149999999999999" customHeight="1">
      <c r="A37" s="30">
        <v>28</v>
      </c>
      <c r="B37" s="31"/>
      <c r="C37" s="64">
        <f>'1-參賽單位資料'!$C$6</f>
        <v>0</v>
      </c>
      <c r="D37" s="32"/>
      <c r="E37" s="33">
        <f t="shared" si="0"/>
        <v>108</v>
      </c>
      <c r="F37" s="33" t="e">
        <f>VLOOKUP( D37,'年次對照表-參照值'!$A$2:$B$100,2,FALSE)</f>
        <v>#N/A</v>
      </c>
      <c r="G37" s="34"/>
      <c r="H37" s="34"/>
      <c r="I37" s="35"/>
      <c r="J37" s="34"/>
      <c r="K37" s="35"/>
      <c r="L37" s="34"/>
      <c r="M37" s="34"/>
      <c r="N37" s="35"/>
      <c r="O37" s="34"/>
    </row>
    <row r="38" spans="1:15" ht="19.149999999999999" customHeight="1">
      <c r="A38" s="30">
        <v>29</v>
      </c>
      <c r="B38" s="31"/>
      <c r="C38" s="64">
        <f>'1-參賽單位資料'!$C$6</f>
        <v>0</v>
      </c>
      <c r="D38" s="32"/>
      <c r="E38" s="33">
        <f t="shared" si="0"/>
        <v>108</v>
      </c>
      <c r="F38" s="33" t="e">
        <f>VLOOKUP( D38,'年次對照表-參照值'!$A$2:$B$100,2,FALSE)</f>
        <v>#N/A</v>
      </c>
      <c r="G38" s="34"/>
      <c r="H38" s="34"/>
      <c r="I38" s="35"/>
      <c r="J38" s="34"/>
      <c r="K38" s="35"/>
      <c r="L38" s="34"/>
      <c r="M38" s="34"/>
      <c r="N38" s="35"/>
      <c r="O38" s="34"/>
    </row>
    <row r="39" spans="1:15" ht="19.149999999999999" customHeight="1">
      <c r="A39" s="30">
        <v>30</v>
      </c>
      <c r="B39" s="31"/>
      <c r="C39" s="64">
        <f>'1-參賽單位資料'!$C$6</f>
        <v>0</v>
      </c>
      <c r="D39" s="32"/>
      <c r="E39" s="33">
        <f t="shared" si="0"/>
        <v>108</v>
      </c>
      <c r="F39" s="33" t="e">
        <f>VLOOKUP( D39,'年次對照表-參照值'!$A$2:$B$100,2,FALSE)</f>
        <v>#N/A</v>
      </c>
      <c r="G39" s="34"/>
      <c r="H39" s="34"/>
      <c r="I39" s="35"/>
      <c r="J39" s="34"/>
      <c r="K39" s="35"/>
      <c r="L39" s="34"/>
      <c r="M39" s="34"/>
      <c r="N39" s="35"/>
      <c r="O39" s="34"/>
    </row>
    <row r="40" spans="1:15" ht="19.149999999999999" customHeight="1">
      <c r="A40" s="30">
        <v>31</v>
      </c>
      <c r="B40" s="31"/>
      <c r="C40" s="64">
        <f>'1-參賽單位資料'!$C$6</f>
        <v>0</v>
      </c>
      <c r="D40" s="32"/>
      <c r="E40" s="33">
        <f t="shared" si="0"/>
        <v>108</v>
      </c>
      <c r="F40" s="33" t="e">
        <f>VLOOKUP( D40,'年次對照表-參照值'!$A$2:$B$100,2,FALSE)</f>
        <v>#N/A</v>
      </c>
      <c r="G40" s="34"/>
      <c r="H40" s="34"/>
      <c r="I40" s="35"/>
      <c r="J40" s="34"/>
      <c r="K40" s="35"/>
      <c r="L40" s="34"/>
      <c r="M40" s="34"/>
      <c r="N40" s="35"/>
      <c r="O40" s="34"/>
    </row>
    <row r="41" spans="1:15" ht="19.149999999999999" customHeight="1">
      <c r="A41" s="30">
        <v>32</v>
      </c>
      <c r="B41" s="31"/>
      <c r="C41" s="64">
        <f>'1-參賽單位資料'!$C$6</f>
        <v>0</v>
      </c>
      <c r="D41" s="32"/>
      <c r="E41" s="33">
        <f t="shared" si="0"/>
        <v>108</v>
      </c>
      <c r="F41" s="33" t="e">
        <f>VLOOKUP( D41,'年次對照表-參照值'!$A$2:$B$100,2,FALSE)</f>
        <v>#N/A</v>
      </c>
      <c r="G41" s="34"/>
      <c r="H41" s="34"/>
      <c r="I41" s="35"/>
      <c r="J41" s="34"/>
      <c r="K41" s="35"/>
      <c r="L41" s="34"/>
      <c r="M41" s="34"/>
      <c r="N41" s="35"/>
      <c r="O41" s="34"/>
    </row>
    <row r="42" spans="1:15" ht="19.149999999999999" customHeight="1">
      <c r="A42" s="30">
        <v>33</v>
      </c>
      <c r="B42" s="31"/>
      <c r="C42" s="64">
        <f>'1-參賽單位資料'!$C$6</f>
        <v>0</v>
      </c>
      <c r="D42" s="32"/>
      <c r="E42" s="33">
        <f t="shared" si="0"/>
        <v>108</v>
      </c>
      <c r="F42" s="33" t="e">
        <f>VLOOKUP( D42,'年次對照表-參照值'!$A$2:$B$100,2,FALSE)</f>
        <v>#N/A</v>
      </c>
      <c r="G42" s="34"/>
      <c r="H42" s="34"/>
      <c r="I42" s="35"/>
      <c r="J42" s="34"/>
      <c r="K42" s="35"/>
      <c r="L42" s="34"/>
      <c r="M42" s="34"/>
      <c r="N42" s="35"/>
      <c r="O42" s="34"/>
    </row>
    <row r="43" spans="1:15" ht="19.149999999999999" customHeight="1">
      <c r="A43" s="30">
        <v>34</v>
      </c>
      <c r="B43" s="31"/>
      <c r="C43" s="64">
        <f>'1-參賽單位資料'!$C$6</f>
        <v>0</v>
      </c>
      <c r="D43" s="32"/>
      <c r="E43" s="33">
        <f t="shared" si="0"/>
        <v>108</v>
      </c>
      <c r="F43" s="33" t="e">
        <f>VLOOKUP( D43,'年次對照表-參照值'!$A$2:$B$100,2,FALSE)</f>
        <v>#N/A</v>
      </c>
      <c r="G43" s="34"/>
      <c r="H43" s="34"/>
      <c r="I43" s="35"/>
      <c r="J43" s="34"/>
      <c r="K43" s="35"/>
      <c r="L43" s="34"/>
      <c r="M43" s="34"/>
      <c r="N43" s="35"/>
      <c r="O43" s="34"/>
    </row>
    <row r="44" spans="1:15" ht="19.149999999999999" customHeight="1">
      <c r="A44" s="30">
        <v>35</v>
      </c>
      <c r="B44" s="31"/>
      <c r="C44" s="64">
        <f>'1-參賽單位資料'!$C$6</f>
        <v>0</v>
      </c>
      <c r="D44" s="32"/>
      <c r="E44" s="33">
        <f t="shared" si="0"/>
        <v>108</v>
      </c>
      <c r="F44" s="33" t="e">
        <f>VLOOKUP( D44,'年次對照表-參照值'!$A$2:$B$100,2,FALSE)</f>
        <v>#N/A</v>
      </c>
      <c r="G44" s="34"/>
      <c r="H44" s="34"/>
      <c r="I44" s="35"/>
      <c r="J44" s="34"/>
      <c r="K44" s="35"/>
      <c r="L44" s="34"/>
      <c r="M44" s="34"/>
      <c r="N44" s="35"/>
      <c r="O44" s="34"/>
    </row>
    <row r="45" spans="1:15" ht="19.149999999999999" customHeight="1">
      <c r="A45" s="30">
        <v>36</v>
      </c>
      <c r="B45" s="31"/>
      <c r="C45" s="64">
        <f>'1-參賽單位資料'!$C$6</f>
        <v>0</v>
      </c>
      <c r="D45" s="32"/>
      <c r="E45" s="33">
        <f t="shared" si="0"/>
        <v>108</v>
      </c>
      <c r="F45" s="33" t="e">
        <f>VLOOKUP( D45,'年次對照表-參照值'!$A$2:$B$100,2,FALSE)</f>
        <v>#N/A</v>
      </c>
      <c r="G45" s="34"/>
      <c r="H45" s="34"/>
      <c r="I45" s="35"/>
      <c r="J45" s="34"/>
      <c r="K45" s="35"/>
      <c r="L45" s="34"/>
      <c r="M45" s="34"/>
      <c r="N45" s="35"/>
      <c r="O45" s="34"/>
    </row>
    <row r="46" spans="1:15" ht="19.149999999999999" customHeight="1">
      <c r="A46" s="30">
        <v>37</v>
      </c>
      <c r="B46" s="31"/>
      <c r="C46" s="64">
        <f>'1-參賽單位資料'!$C$6</f>
        <v>0</v>
      </c>
      <c r="D46" s="32"/>
      <c r="E46" s="33">
        <f t="shared" si="0"/>
        <v>108</v>
      </c>
      <c r="F46" s="33" t="e">
        <f>VLOOKUP( D46,'年次對照表-參照值'!$A$2:$B$100,2,FALSE)</f>
        <v>#N/A</v>
      </c>
      <c r="G46" s="34"/>
      <c r="H46" s="34"/>
      <c r="I46" s="35"/>
      <c r="J46" s="34"/>
      <c r="K46" s="35"/>
      <c r="L46" s="34"/>
      <c r="M46" s="34"/>
      <c r="N46" s="35"/>
      <c r="O46" s="34"/>
    </row>
    <row r="47" spans="1:15" ht="19.149999999999999" customHeight="1">
      <c r="A47" s="30">
        <v>38</v>
      </c>
      <c r="B47" s="31"/>
      <c r="C47" s="64">
        <f>'1-參賽單位資料'!$C$6</f>
        <v>0</v>
      </c>
      <c r="D47" s="32"/>
      <c r="E47" s="33">
        <f t="shared" si="0"/>
        <v>108</v>
      </c>
      <c r="F47" s="33" t="e">
        <f>VLOOKUP( D47,'年次對照表-參照值'!$A$2:$B$100,2,FALSE)</f>
        <v>#N/A</v>
      </c>
      <c r="G47" s="34"/>
      <c r="H47" s="34"/>
      <c r="I47" s="35"/>
      <c r="J47" s="34"/>
      <c r="K47" s="35"/>
      <c r="L47" s="34"/>
      <c r="M47" s="34"/>
      <c r="N47" s="35"/>
      <c r="O47" s="34"/>
    </row>
    <row r="48" spans="1:15" ht="19.149999999999999" customHeight="1">
      <c r="A48" s="30">
        <v>39</v>
      </c>
      <c r="B48" s="31"/>
      <c r="C48" s="64">
        <f>'1-參賽單位資料'!$C$6</f>
        <v>0</v>
      </c>
      <c r="D48" s="32"/>
      <c r="E48" s="33">
        <f t="shared" si="0"/>
        <v>108</v>
      </c>
      <c r="F48" s="33" t="e">
        <f>VLOOKUP( D48,'年次對照表-參照值'!$A$2:$B$100,2,FALSE)</f>
        <v>#N/A</v>
      </c>
      <c r="G48" s="34"/>
      <c r="H48" s="34"/>
      <c r="I48" s="35"/>
      <c r="J48" s="34"/>
      <c r="K48" s="35"/>
      <c r="L48" s="34"/>
      <c r="M48" s="34"/>
      <c r="N48" s="35"/>
      <c r="O48" s="34"/>
    </row>
    <row r="49" spans="1:15" ht="19.149999999999999" customHeight="1">
      <c r="A49" s="30">
        <v>40</v>
      </c>
      <c r="B49" s="31"/>
      <c r="C49" s="64">
        <f>'1-參賽單位資料'!$C$6</f>
        <v>0</v>
      </c>
      <c r="D49" s="32"/>
      <c r="E49" s="33">
        <f t="shared" si="0"/>
        <v>108</v>
      </c>
      <c r="F49" s="33" t="e">
        <f>VLOOKUP( D49,'年次對照表-參照值'!$A$2:$B$100,2,FALSE)</f>
        <v>#N/A</v>
      </c>
      <c r="G49" s="34"/>
      <c r="H49" s="34"/>
      <c r="I49" s="35"/>
      <c r="J49" s="34"/>
      <c r="K49" s="35"/>
      <c r="L49" s="34"/>
      <c r="M49" s="34"/>
      <c r="N49" s="35"/>
      <c r="O49" s="34"/>
    </row>
    <row r="50" spans="1:15" ht="19.149999999999999" customHeight="1">
      <c r="A50" s="30">
        <v>41</v>
      </c>
      <c r="B50" s="31"/>
      <c r="C50" s="64">
        <f>'1-參賽單位資料'!$C$6</f>
        <v>0</v>
      </c>
      <c r="D50" s="32"/>
      <c r="E50" s="33">
        <f t="shared" si="0"/>
        <v>108</v>
      </c>
      <c r="F50" s="33" t="e">
        <f>VLOOKUP( D50,'年次對照表-參照值'!$A$2:$B$100,2,FALSE)</f>
        <v>#N/A</v>
      </c>
      <c r="G50" s="34"/>
      <c r="H50" s="34"/>
      <c r="I50" s="35"/>
      <c r="J50" s="34"/>
      <c r="K50" s="35"/>
      <c r="L50" s="34"/>
      <c r="M50" s="34"/>
      <c r="N50" s="35"/>
      <c r="O50" s="34"/>
    </row>
    <row r="51" spans="1:15" ht="19.149999999999999" customHeight="1">
      <c r="A51" s="30">
        <v>42</v>
      </c>
      <c r="B51" s="31"/>
      <c r="C51" s="64">
        <f>'1-參賽單位資料'!$C$6</f>
        <v>0</v>
      </c>
      <c r="D51" s="32"/>
      <c r="E51" s="33">
        <f t="shared" si="0"/>
        <v>108</v>
      </c>
      <c r="F51" s="33" t="e">
        <f>VLOOKUP( D51,'年次對照表-參照值'!$A$2:$B$100,2,FALSE)</f>
        <v>#N/A</v>
      </c>
      <c r="G51" s="34"/>
      <c r="H51" s="34"/>
      <c r="I51" s="35"/>
      <c r="J51" s="34"/>
      <c r="K51" s="35"/>
      <c r="L51" s="34"/>
      <c r="M51" s="34"/>
      <c r="N51" s="35"/>
      <c r="O51" s="34"/>
    </row>
    <row r="52" spans="1:15" ht="19.149999999999999" customHeight="1">
      <c r="A52" s="30">
        <v>43</v>
      </c>
      <c r="B52" s="31"/>
      <c r="C52" s="64">
        <f>'1-參賽單位資料'!$C$6</f>
        <v>0</v>
      </c>
      <c r="D52" s="32"/>
      <c r="E52" s="33">
        <f t="shared" si="0"/>
        <v>108</v>
      </c>
      <c r="F52" s="33" t="e">
        <f>VLOOKUP( D52,'年次對照表-參照值'!$A$2:$B$100,2,FALSE)</f>
        <v>#N/A</v>
      </c>
      <c r="G52" s="34"/>
      <c r="H52" s="34"/>
      <c r="I52" s="35"/>
      <c r="J52" s="34"/>
      <c r="K52" s="35"/>
      <c r="L52" s="34"/>
      <c r="M52" s="34"/>
      <c r="N52" s="35"/>
      <c r="O52" s="34"/>
    </row>
    <row r="53" spans="1:15" ht="19.149999999999999" customHeight="1">
      <c r="A53" s="30">
        <v>44</v>
      </c>
      <c r="B53" s="31"/>
      <c r="C53" s="64">
        <f>'1-參賽單位資料'!$C$6</f>
        <v>0</v>
      </c>
      <c r="D53" s="32"/>
      <c r="E53" s="33">
        <f t="shared" si="0"/>
        <v>108</v>
      </c>
      <c r="F53" s="33" t="e">
        <f>VLOOKUP( D53,'年次對照表-參照值'!$A$2:$B$100,2,FALSE)</f>
        <v>#N/A</v>
      </c>
      <c r="G53" s="34"/>
      <c r="H53" s="34"/>
      <c r="I53" s="35"/>
      <c r="J53" s="34"/>
      <c r="K53" s="35"/>
      <c r="L53" s="34"/>
      <c r="M53" s="34"/>
      <c r="N53" s="35"/>
      <c r="O53" s="34"/>
    </row>
    <row r="54" spans="1:15" ht="19.149999999999999" customHeight="1">
      <c r="A54" s="30">
        <v>45</v>
      </c>
      <c r="B54" s="31"/>
      <c r="C54" s="64">
        <f>'1-參賽單位資料'!$C$6</f>
        <v>0</v>
      </c>
      <c r="D54" s="32"/>
      <c r="E54" s="33">
        <f t="shared" si="0"/>
        <v>108</v>
      </c>
      <c r="F54" s="33" t="e">
        <f>VLOOKUP( D54,'年次對照表-參照值'!$A$2:$B$100,2,FALSE)</f>
        <v>#N/A</v>
      </c>
      <c r="G54" s="34"/>
      <c r="H54" s="34"/>
      <c r="I54" s="35"/>
      <c r="J54" s="34"/>
      <c r="K54" s="35"/>
      <c r="L54" s="34"/>
      <c r="M54" s="34"/>
      <c r="N54" s="35"/>
      <c r="O54" s="34"/>
    </row>
    <row r="55" spans="1:15" ht="19.149999999999999" customHeight="1">
      <c r="A55" s="30">
        <v>46</v>
      </c>
      <c r="B55" s="31"/>
      <c r="C55" s="64">
        <f>'1-參賽單位資料'!$C$6</f>
        <v>0</v>
      </c>
      <c r="D55" s="32"/>
      <c r="E55" s="33">
        <f t="shared" si="0"/>
        <v>108</v>
      </c>
      <c r="F55" s="33" t="e">
        <f>VLOOKUP( D55,'年次對照表-參照值'!$A$2:$B$100,2,FALSE)</f>
        <v>#N/A</v>
      </c>
      <c r="G55" s="34"/>
      <c r="H55" s="34"/>
      <c r="I55" s="35"/>
      <c r="J55" s="34"/>
      <c r="K55" s="35"/>
      <c r="L55" s="34"/>
      <c r="M55" s="34"/>
      <c r="N55" s="35"/>
      <c r="O55" s="34"/>
    </row>
    <row r="56" spans="1:15" ht="19.149999999999999" customHeight="1">
      <c r="A56" s="30">
        <v>47</v>
      </c>
      <c r="B56" s="31"/>
      <c r="C56" s="64">
        <f>'1-參賽單位資料'!$C$6</f>
        <v>0</v>
      </c>
      <c r="D56" s="32"/>
      <c r="E56" s="33">
        <f t="shared" si="0"/>
        <v>108</v>
      </c>
      <c r="F56" s="33" t="e">
        <f>VLOOKUP( D56,'年次對照表-參照值'!$A$2:$B$100,2,FALSE)</f>
        <v>#N/A</v>
      </c>
      <c r="G56" s="34"/>
      <c r="H56" s="34"/>
      <c r="I56" s="35"/>
      <c r="J56" s="34"/>
      <c r="K56" s="35"/>
      <c r="L56" s="34"/>
      <c r="M56" s="34"/>
      <c r="N56" s="35"/>
      <c r="O56" s="34"/>
    </row>
    <row r="57" spans="1:15" ht="19.149999999999999" customHeight="1">
      <c r="A57" s="30">
        <v>48</v>
      </c>
      <c r="B57" s="31"/>
      <c r="C57" s="64">
        <f>'1-參賽單位資料'!$C$6</f>
        <v>0</v>
      </c>
      <c r="D57" s="32"/>
      <c r="E57" s="33">
        <f t="shared" si="0"/>
        <v>108</v>
      </c>
      <c r="F57" s="33" t="e">
        <f>VLOOKUP( D57,'年次對照表-參照值'!$A$2:$B$100,2,FALSE)</f>
        <v>#N/A</v>
      </c>
      <c r="G57" s="34"/>
      <c r="H57" s="34"/>
      <c r="I57" s="35"/>
      <c r="J57" s="34"/>
      <c r="K57" s="35"/>
      <c r="L57" s="34"/>
      <c r="M57" s="34"/>
      <c r="N57" s="35"/>
      <c r="O57" s="34"/>
    </row>
    <row r="58" spans="1:15" ht="19.149999999999999" customHeight="1">
      <c r="A58" s="30">
        <v>49</v>
      </c>
      <c r="B58" s="31"/>
      <c r="C58" s="64">
        <f>'1-參賽單位資料'!$C$6</f>
        <v>0</v>
      </c>
      <c r="D58" s="32"/>
      <c r="E58" s="33">
        <f t="shared" si="0"/>
        <v>108</v>
      </c>
      <c r="F58" s="33" t="e">
        <f>VLOOKUP( D58,'年次對照表-參照值'!$A$2:$B$100,2,FALSE)</f>
        <v>#N/A</v>
      </c>
      <c r="G58" s="34"/>
      <c r="H58" s="34"/>
      <c r="I58" s="35"/>
      <c r="J58" s="34"/>
      <c r="K58" s="35"/>
      <c r="L58" s="34"/>
      <c r="M58" s="34"/>
      <c r="N58" s="35"/>
      <c r="O58" s="34"/>
    </row>
    <row r="59" spans="1:15" ht="19.149999999999999" customHeight="1">
      <c r="A59" s="30">
        <v>50</v>
      </c>
      <c r="B59" s="31"/>
      <c r="C59" s="64">
        <f>'1-參賽單位資料'!$C$6</f>
        <v>0</v>
      </c>
      <c r="D59" s="32"/>
      <c r="E59" s="33">
        <f t="shared" si="0"/>
        <v>108</v>
      </c>
      <c r="F59" s="33" t="e">
        <f>VLOOKUP( D59,'年次對照表-參照值'!$A$2:$B$100,2,FALSE)</f>
        <v>#N/A</v>
      </c>
      <c r="G59" s="34"/>
      <c r="H59" s="34"/>
      <c r="I59" s="35"/>
      <c r="J59" s="34"/>
      <c r="K59" s="35"/>
      <c r="L59" s="34"/>
      <c r="M59" s="34"/>
      <c r="N59" s="35"/>
      <c r="O59" s="34"/>
    </row>
  </sheetData>
  <sheetProtection password="CC33" sheet="1" objects="1" scenarios="1" selectLockedCells="1"/>
  <dataConsolidate/>
  <mergeCells count="16">
    <mergeCell ref="A6:A9"/>
    <mergeCell ref="B6:G6"/>
    <mergeCell ref="H6:K6"/>
    <mergeCell ref="L6:N6"/>
    <mergeCell ref="L8:N8"/>
    <mergeCell ref="C7:C9"/>
    <mergeCell ref="H8:K8"/>
    <mergeCell ref="F4:G4"/>
    <mergeCell ref="O6:O9"/>
    <mergeCell ref="B7:B9"/>
    <mergeCell ref="D7:D9"/>
    <mergeCell ref="G7:G9"/>
    <mergeCell ref="E7:E9"/>
    <mergeCell ref="F7:F9"/>
    <mergeCell ref="H7:K7"/>
    <mergeCell ref="L7:N7"/>
  </mergeCells>
  <phoneticPr fontId="1" type="noConversion"/>
  <dataValidations xWindow="707" yWindow="488" count="9">
    <dataValidation type="list" allowBlank="1" showInputMessage="1" showErrorMessage="1" sqref="M10:M59">
      <formula1>"第1棒,第2棒,第3棒,第4棒"</formula1>
    </dataValidation>
    <dataValidation type="list" allowBlank="1" showInputMessage="1" showErrorMessage="1" sqref="L10:L59">
      <formula1>"99歲組男,100歲組男,120歲組男,160歲組男,200歲組男,240歲組男,280歲組男,99歲組女,100歲組女,120歲組女,160歲組女,200歲組女,240歲組女,280歲組女"</formula1>
    </dataValidation>
    <dataValidation type="list" allowBlank="1" showInputMessage="1" showErrorMessage="1" sqref="G10:G59">
      <formula1>"男,女"</formula1>
    </dataValidation>
    <dataValidation type="whole" allowBlank="1" showInputMessage="1" showErrorMessage="1" prompt="填報[國曆]年次 例:47" sqref="D10:D59">
      <formula1>1</formula1>
      <formula2>99</formula2>
    </dataValidation>
    <dataValidation allowBlank="1" showInputMessage="1" showErrorMessage="1" prompt="成績格式  *:**.** 例 1:06.01" sqref="K10:K59"/>
    <dataValidation allowBlank="1" showInputMessage="1" showErrorMessage="1" prompt="1.成績格式  *:**.** 例 3:06.01_x000a_2.同組4人的成績應一樣" sqref="N10:N59"/>
    <dataValidation allowBlank="1" showInputMessage="1" showErrorMessage="1" prompt="成績格式  *:**.** 例 0:46.01" sqref="I10:I59"/>
    <dataValidation type="list" allowBlank="1" showInputMessage="1" showErrorMessage="1" sqref="O10:O59">
      <formula1>"S,M,L,XL,2XL,3XL"</formula1>
    </dataValidation>
    <dataValidation type="list" allowBlank="1" showInputMessage="1" showErrorMessage="1" sqref="H10:H59 J10:J59">
      <formula1>"50蝶,50仰,50蛙,50自,100蝶,100仰,100蛙,100自"</formula1>
    </dataValidation>
  </dataValidations>
  <pageMargins left="0.59055118110236227" right="0.59055118110236227" top="0.35433070866141736" bottom="0.15748031496062992"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tabColor theme="0"/>
  </sheetPr>
  <dimension ref="A1:D196"/>
  <sheetViews>
    <sheetView tabSelected="1" zoomScaleNormal="100" workbookViewId="0">
      <selection activeCell="A9" sqref="A9:B9"/>
    </sheetView>
  </sheetViews>
  <sheetFormatPr defaultRowHeight="16.5"/>
  <cols>
    <col min="1" max="1" width="16.625" customWidth="1"/>
    <col min="2" max="2" width="75.25" style="39" customWidth="1"/>
  </cols>
  <sheetData>
    <row r="1" spans="1:2" ht="25.5">
      <c r="A1" s="174" t="str">
        <f>'1-參賽單位資料'!A1:D1</f>
        <v>2019新北城市盃全國分齡游泳錦標賽</v>
      </c>
      <c r="B1" s="175"/>
    </row>
    <row r="2" spans="1:2" ht="21">
      <c r="A2" s="176" t="s">
        <v>61</v>
      </c>
      <c r="B2" s="175"/>
    </row>
    <row r="3" spans="1:2" ht="22.15" customHeight="1">
      <c r="B3" s="110"/>
    </row>
    <row r="4" spans="1:2" ht="79.900000000000006" customHeight="1">
      <c r="A4" s="177" t="s">
        <v>93</v>
      </c>
      <c r="B4" s="175"/>
    </row>
    <row r="5" spans="1:2" ht="79.900000000000006" customHeight="1">
      <c r="A5" s="177" t="s">
        <v>58</v>
      </c>
      <c r="B5" s="178"/>
    </row>
    <row r="6" spans="1:2" ht="79.900000000000006" customHeight="1">
      <c r="A6" s="177" t="s">
        <v>59</v>
      </c>
      <c r="B6" s="175"/>
    </row>
    <row r="7" spans="1:2" ht="79.900000000000006" customHeight="1">
      <c r="A7" s="177" t="s">
        <v>148</v>
      </c>
      <c r="B7" s="175"/>
    </row>
    <row r="9" spans="1:2" ht="90" customHeight="1">
      <c r="A9" s="171" t="s">
        <v>60</v>
      </c>
      <c r="B9" s="172"/>
    </row>
    <row r="10" spans="1:2" ht="77.45" customHeight="1">
      <c r="A10" s="173" t="s">
        <v>94</v>
      </c>
      <c r="B10" s="172"/>
    </row>
    <row r="11" spans="1:2" ht="40.15" customHeight="1">
      <c r="A11" s="173" t="s">
        <v>56</v>
      </c>
      <c r="B11" s="172"/>
    </row>
    <row r="12" spans="1:2" ht="40.15" customHeight="1">
      <c r="A12" s="173" t="s">
        <v>57</v>
      </c>
      <c r="B12" s="172"/>
    </row>
    <row r="13" spans="1:2">
      <c r="A13" s="96"/>
      <c r="B13" s="97"/>
    </row>
    <row r="14" spans="1:2" ht="40.15" customHeight="1">
      <c r="A14" s="179" t="s">
        <v>149</v>
      </c>
      <c r="B14" s="172"/>
    </row>
    <row r="15" spans="1:2" ht="21">
      <c r="A15" s="180" t="s">
        <v>95</v>
      </c>
      <c r="B15" s="175"/>
    </row>
    <row r="16" spans="1:2" s="48" customFormat="1" ht="25.5">
      <c r="A16" s="130" t="str">
        <f>'2-選手報名表'!A1</f>
        <v>2019新北城市盃全國分齡游泳錦標賽</v>
      </c>
      <c r="B16" s="112"/>
    </row>
    <row r="17" spans="1:4" s="48" customFormat="1" ht="21">
      <c r="A17" s="79" t="s">
        <v>90</v>
      </c>
      <c r="B17" s="92">
        <f>'1-參賽單位資料'!C5</f>
        <v>0</v>
      </c>
      <c r="C17" s="80"/>
      <c r="D17" s="80"/>
    </row>
    <row r="18" spans="1:4" s="48" customFormat="1" ht="21">
      <c r="A18" s="132" t="s">
        <v>91</v>
      </c>
      <c r="B18" s="112"/>
    </row>
    <row r="19" spans="1:4" s="96" customFormat="1">
      <c r="B19" s="97"/>
    </row>
    <row r="20" spans="1:4" s="96" customFormat="1">
      <c r="B20" s="97"/>
    </row>
    <row r="21" spans="1:4" s="96" customFormat="1">
      <c r="B21" s="97"/>
    </row>
    <row r="22" spans="1:4" s="96" customFormat="1">
      <c r="B22" s="97"/>
    </row>
    <row r="23" spans="1:4" s="96" customFormat="1">
      <c r="B23" s="97"/>
    </row>
    <row r="24" spans="1:4" s="96" customFormat="1">
      <c r="B24" s="97"/>
    </row>
    <row r="25" spans="1:4" s="96" customFormat="1">
      <c r="B25" s="97"/>
    </row>
    <row r="26" spans="1:4" s="96" customFormat="1">
      <c r="B26" s="97"/>
    </row>
    <row r="27" spans="1:4" s="96" customFormat="1">
      <c r="B27" s="97"/>
    </row>
    <row r="28" spans="1:4" s="96" customFormat="1">
      <c r="B28" s="97"/>
    </row>
    <row r="29" spans="1:4" s="96" customFormat="1">
      <c r="B29" s="97"/>
    </row>
    <row r="30" spans="1:4" s="96" customFormat="1">
      <c r="B30" s="97"/>
    </row>
    <row r="31" spans="1:4" s="96" customFormat="1">
      <c r="B31" s="97"/>
    </row>
    <row r="32" spans="1:4" s="96" customFormat="1">
      <c r="B32" s="97"/>
    </row>
    <row r="33" spans="2:2" s="96" customFormat="1">
      <c r="B33" s="97"/>
    </row>
    <row r="34" spans="2:2" s="96" customFormat="1">
      <c r="B34" s="97"/>
    </row>
    <row r="35" spans="2:2" s="96" customFormat="1">
      <c r="B35" s="97"/>
    </row>
    <row r="36" spans="2:2" s="96" customFormat="1">
      <c r="B36" s="97"/>
    </row>
    <row r="37" spans="2:2" s="96" customFormat="1">
      <c r="B37" s="97"/>
    </row>
    <row r="38" spans="2:2" s="96" customFormat="1">
      <c r="B38" s="97"/>
    </row>
    <row r="39" spans="2:2" s="96" customFormat="1">
      <c r="B39" s="97"/>
    </row>
    <row r="40" spans="2:2" s="96" customFormat="1">
      <c r="B40" s="97"/>
    </row>
    <row r="41" spans="2:2" s="96" customFormat="1">
      <c r="B41" s="97"/>
    </row>
    <row r="42" spans="2:2" s="96" customFormat="1">
      <c r="B42" s="97"/>
    </row>
    <row r="43" spans="2:2" s="96" customFormat="1">
      <c r="B43" s="97"/>
    </row>
    <row r="44" spans="2:2" s="96" customFormat="1">
      <c r="B44" s="97"/>
    </row>
    <row r="45" spans="2:2" s="96" customFormat="1">
      <c r="B45" s="97"/>
    </row>
    <row r="46" spans="2:2" s="96" customFormat="1">
      <c r="B46" s="97"/>
    </row>
    <row r="47" spans="2:2" s="96" customFormat="1">
      <c r="B47" s="97"/>
    </row>
    <row r="48" spans="2:2" s="96" customFormat="1">
      <c r="B48" s="97"/>
    </row>
    <row r="49" spans="2:2" s="96" customFormat="1">
      <c r="B49" s="97"/>
    </row>
    <row r="50" spans="2:2" s="96" customFormat="1">
      <c r="B50" s="97"/>
    </row>
    <row r="51" spans="2:2" s="96" customFormat="1">
      <c r="B51" s="97"/>
    </row>
    <row r="52" spans="2:2" s="96" customFormat="1">
      <c r="B52" s="97"/>
    </row>
    <row r="53" spans="2:2" s="96" customFormat="1">
      <c r="B53" s="97"/>
    </row>
    <row r="54" spans="2:2" s="96" customFormat="1">
      <c r="B54" s="97"/>
    </row>
    <row r="55" spans="2:2" s="96" customFormat="1">
      <c r="B55" s="97"/>
    </row>
    <row r="56" spans="2:2" s="96" customFormat="1">
      <c r="B56" s="97"/>
    </row>
    <row r="57" spans="2:2" s="96" customFormat="1">
      <c r="B57" s="97"/>
    </row>
    <row r="58" spans="2:2" s="96" customFormat="1">
      <c r="B58" s="97"/>
    </row>
    <row r="59" spans="2:2" s="96" customFormat="1">
      <c r="B59" s="97"/>
    </row>
    <row r="60" spans="2:2" s="96" customFormat="1">
      <c r="B60" s="97"/>
    </row>
    <row r="61" spans="2:2" s="96" customFormat="1">
      <c r="B61" s="97"/>
    </row>
    <row r="62" spans="2:2" s="96" customFormat="1">
      <c r="B62" s="97"/>
    </row>
    <row r="63" spans="2:2" s="96" customFormat="1">
      <c r="B63" s="97"/>
    </row>
    <row r="64" spans="2:2" s="96" customFormat="1">
      <c r="B64" s="97"/>
    </row>
    <row r="65" spans="2:2" s="96" customFormat="1">
      <c r="B65" s="97"/>
    </row>
    <row r="66" spans="2:2" s="96" customFormat="1">
      <c r="B66" s="97"/>
    </row>
    <row r="67" spans="2:2" s="96" customFormat="1">
      <c r="B67" s="97"/>
    </row>
    <row r="68" spans="2:2" s="96" customFormat="1">
      <c r="B68" s="97"/>
    </row>
    <row r="69" spans="2:2" s="96" customFormat="1">
      <c r="B69" s="97"/>
    </row>
    <row r="70" spans="2:2" s="96" customFormat="1">
      <c r="B70" s="97"/>
    </row>
    <row r="71" spans="2:2" s="96" customFormat="1">
      <c r="B71" s="97"/>
    </row>
    <row r="72" spans="2:2" s="96" customFormat="1">
      <c r="B72" s="97"/>
    </row>
    <row r="73" spans="2:2" s="96" customFormat="1">
      <c r="B73" s="97"/>
    </row>
    <row r="74" spans="2:2" s="96" customFormat="1">
      <c r="B74" s="97"/>
    </row>
    <row r="75" spans="2:2" s="96" customFormat="1">
      <c r="B75" s="97"/>
    </row>
    <row r="76" spans="2:2" s="96" customFormat="1">
      <c r="B76" s="97"/>
    </row>
    <row r="77" spans="2:2" s="96" customFormat="1">
      <c r="B77" s="97"/>
    </row>
    <row r="78" spans="2:2" s="96" customFormat="1">
      <c r="B78" s="97"/>
    </row>
    <row r="79" spans="2:2" s="96" customFormat="1">
      <c r="B79" s="97"/>
    </row>
    <row r="80" spans="2:2" s="96" customFormat="1">
      <c r="B80" s="97"/>
    </row>
    <row r="81" spans="2:2" s="96" customFormat="1">
      <c r="B81" s="97"/>
    </row>
    <row r="82" spans="2:2" s="96" customFormat="1">
      <c r="B82" s="97"/>
    </row>
    <row r="83" spans="2:2" s="96" customFormat="1">
      <c r="B83" s="97"/>
    </row>
    <row r="84" spans="2:2" s="96" customFormat="1">
      <c r="B84" s="97"/>
    </row>
    <row r="85" spans="2:2" s="96" customFormat="1">
      <c r="B85" s="97"/>
    </row>
    <row r="86" spans="2:2" s="96" customFormat="1">
      <c r="B86" s="97"/>
    </row>
    <row r="87" spans="2:2" s="96" customFormat="1">
      <c r="B87" s="97"/>
    </row>
    <row r="88" spans="2:2" s="96" customFormat="1">
      <c r="B88" s="97"/>
    </row>
    <row r="89" spans="2:2" s="96" customFormat="1">
      <c r="B89" s="97"/>
    </row>
    <row r="90" spans="2:2" s="96" customFormat="1">
      <c r="B90" s="97"/>
    </row>
    <row r="91" spans="2:2" s="96" customFormat="1">
      <c r="B91" s="97"/>
    </row>
    <row r="92" spans="2:2" s="96" customFormat="1">
      <c r="B92" s="97"/>
    </row>
    <row r="93" spans="2:2" s="96" customFormat="1">
      <c r="B93" s="97"/>
    </row>
    <row r="94" spans="2:2" s="96" customFormat="1">
      <c r="B94" s="97"/>
    </row>
    <row r="95" spans="2:2" s="96" customFormat="1">
      <c r="B95" s="97"/>
    </row>
    <row r="96" spans="2:2" s="96" customFormat="1">
      <c r="B96" s="97"/>
    </row>
    <row r="97" spans="2:2" s="96" customFormat="1">
      <c r="B97" s="97"/>
    </row>
    <row r="98" spans="2:2" s="96" customFormat="1">
      <c r="B98" s="97"/>
    </row>
    <row r="99" spans="2:2" s="96" customFormat="1">
      <c r="B99" s="97"/>
    </row>
    <row r="100" spans="2:2" s="96" customFormat="1">
      <c r="B100" s="97"/>
    </row>
    <row r="101" spans="2:2" s="96" customFormat="1">
      <c r="B101" s="97"/>
    </row>
    <row r="102" spans="2:2" s="96" customFormat="1">
      <c r="B102" s="97"/>
    </row>
    <row r="103" spans="2:2" s="96" customFormat="1">
      <c r="B103" s="97"/>
    </row>
    <row r="104" spans="2:2" s="96" customFormat="1">
      <c r="B104" s="97"/>
    </row>
    <row r="105" spans="2:2" s="96" customFormat="1">
      <c r="B105" s="97"/>
    </row>
    <row r="106" spans="2:2" s="96" customFormat="1">
      <c r="B106" s="97"/>
    </row>
    <row r="107" spans="2:2" s="96" customFormat="1">
      <c r="B107" s="97"/>
    </row>
    <row r="108" spans="2:2" s="96" customFormat="1">
      <c r="B108" s="97"/>
    </row>
    <row r="109" spans="2:2" s="96" customFormat="1">
      <c r="B109" s="97"/>
    </row>
    <row r="110" spans="2:2" s="96" customFormat="1">
      <c r="B110" s="97"/>
    </row>
    <row r="111" spans="2:2" s="96" customFormat="1">
      <c r="B111" s="97"/>
    </row>
    <row r="112" spans="2:2" s="96" customFormat="1">
      <c r="B112" s="97"/>
    </row>
    <row r="113" spans="2:2" s="96" customFormat="1">
      <c r="B113" s="97"/>
    </row>
    <row r="114" spans="2:2" s="96" customFormat="1">
      <c r="B114" s="97"/>
    </row>
    <row r="115" spans="2:2" s="96" customFormat="1">
      <c r="B115" s="97"/>
    </row>
    <row r="116" spans="2:2" s="96" customFormat="1">
      <c r="B116" s="97"/>
    </row>
    <row r="117" spans="2:2" s="96" customFormat="1">
      <c r="B117" s="97"/>
    </row>
    <row r="118" spans="2:2" s="96" customFormat="1">
      <c r="B118" s="97"/>
    </row>
    <row r="119" spans="2:2" s="96" customFormat="1">
      <c r="B119" s="97"/>
    </row>
    <row r="120" spans="2:2" s="96" customFormat="1">
      <c r="B120" s="97"/>
    </row>
    <row r="121" spans="2:2" s="96" customFormat="1">
      <c r="B121" s="97"/>
    </row>
    <row r="122" spans="2:2" s="96" customFormat="1">
      <c r="B122" s="97"/>
    </row>
    <row r="123" spans="2:2" s="96" customFormat="1">
      <c r="B123" s="97"/>
    </row>
    <row r="124" spans="2:2" s="96" customFormat="1">
      <c r="B124" s="97"/>
    </row>
    <row r="125" spans="2:2" s="96" customFormat="1">
      <c r="B125" s="97"/>
    </row>
    <row r="126" spans="2:2" s="96" customFormat="1">
      <c r="B126" s="97"/>
    </row>
    <row r="127" spans="2:2" s="96" customFormat="1">
      <c r="B127" s="97"/>
    </row>
    <row r="128" spans="2:2" s="96" customFormat="1">
      <c r="B128" s="97"/>
    </row>
    <row r="129" spans="2:2" s="96" customFormat="1">
      <c r="B129" s="97"/>
    </row>
    <row r="130" spans="2:2" s="96" customFormat="1">
      <c r="B130" s="97"/>
    </row>
    <row r="131" spans="2:2" s="96" customFormat="1">
      <c r="B131" s="97"/>
    </row>
    <row r="132" spans="2:2" s="96" customFormat="1">
      <c r="B132" s="97"/>
    </row>
    <row r="133" spans="2:2" s="96" customFormat="1">
      <c r="B133" s="97"/>
    </row>
    <row r="134" spans="2:2" s="96" customFormat="1">
      <c r="B134" s="97"/>
    </row>
    <row r="135" spans="2:2" s="96" customFormat="1">
      <c r="B135" s="97"/>
    </row>
    <row r="136" spans="2:2" s="96" customFormat="1">
      <c r="B136" s="97"/>
    </row>
    <row r="137" spans="2:2" s="96" customFormat="1">
      <c r="B137" s="97"/>
    </row>
    <row r="138" spans="2:2" s="96" customFormat="1">
      <c r="B138" s="97"/>
    </row>
    <row r="139" spans="2:2" s="96" customFormat="1">
      <c r="B139" s="97"/>
    </row>
    <row r="140" spans="2:2" s="96" customFormat="1">
      <c r="B140" s="97"/>
    </row>
    <row r="141" spans="2:2" s="96" customFormat="1">
      <c r="B141" s="97"/>
    </row>
    <row r="142" spans="2:2" s="96" customFormat="1">
      <c r="B142" s="97"/>
    </row>
    <row r="143" spans="2:2" s="96" customFormat="1">
      <c r="B143" s="97"/>
    </row>
    <row r="144" spans="2:2" s="96" customFormat="1">
      <c r="B144" s="97"/>
    </row>
    <row r="145" spans="2:2" s="96" customFormat="1">
      <c r="B145" s="97"/>
    </row>
    <row r="146" spans="2:2" s="96" customFormat="1">
      <c r="B146" s="97"/>
    </row>
    <row r="147" spans="2:2" s="96" customFormat="1">
      <c r="B147" s="97"/>
    </row>
    <row r="148" spans="2:2" s="96" customFormat="1">
      <c r="B148" s="97"/>
    </row>
    <row r="149" spans="2:2" s="96" customFormat="1">
      <c r="B149" s="97"/>
    </row>
    <row r="150" spans="2:2" s="96" customFormat="1">
      <c r="B150" s="97"/>
    </row>
    <row r="151" spans="2:2" s="96" customFormat="1">
      <c r="B151" s="97"/>
    </row>
    <row r="152" spans="2:2" s="96" customFormat="1">
      <c r="B152" s="97"/>
    </row>
    <row r="153" spans="2:2" s="96" customFormat="1">
      <c r="B153" s="97"/>
    </row>
    <row r="154" spans="2:2" s="96" customFormat="1">
      <c r="B154" s="97"/>
    </row>
    <row r="155" spans="2:2" s="96" customFormat="1">
      <c r="B155" s="97"/>
    </row>
    <row r="156" spans="2:2" s="96" customFormat="1">
      <c r="B156" s="97"/>
    </row>
    <row r="157" spans="2:2" s="96" customFormat="1">
      <c r="B157" s="97"/>
    </row>
    <row r="158" spans="2:2" s="96" customFormat="1">
      <c r="B158" s="97"/>
    </row>
    <row r="159" spans="2:2" s="96" customFormat="1">
      <c r="B159" s="97"/>
    </row>
    <row r="160" spans="2:2" s="96" customFormat="1">
      <c r="B160" s="97"/>
    </row>
    <row r="161" spans="2:2" s="96" customFormat="1">
      <c r="B161" s="97"/>
    </row>
    <row r="162" spans="2:2" s="96" customFormat="1">
      <c r="B162" s="97"/>
    </row>
    <row r="163" spans="2:2" s="96" customFormat="1">
      <c r="B163" s="97"/>
    </row>
    <row r="164" spans="2:2" s="96" customFormat="1">
      <c r="B164" s="97"/>
    </row>
    <row r="165" spans="2:2" s="96" customFormat="1">
      <c r="B165" s="97"/>
    </row>
    <row r="166" spans="2:2" s="96" customFormat="1">
      <c r="B166" s="97"/>
    </row>
    <row r="167" spans="2:2" s="96" customFormat="1">
      <c r="B167" s="97"/>
    </row>
    <row r="168" spans="2:2" s="96" customFormat="1">
      <c r="B168" s="97"/>
    </row>
    <row r="169" spans="2:2" s="96" customFormat="1">
      <c r="B169" s="97"/>
    </row>
    <row r="170" spans="2:2" s="96" customFormat="1">
      <c r="B170" s="97"/>
    </row>
    <row r="171" spans="2:2" s="96" customFormat="1">
      <c r="B171" s="97"/>
    </row>
    <row r="172" spans="2:2" s="96" customFormat="1">
      <c r="B172" s="97"/>
    </row>
    <row r="173" spans="2:2" s="96" customFormat="1">
      <c r="B173" s="97"/>
    </row>
    <row r="174" spans="2:2" s="96" customFormat="1">
      <c r="B174" s="97"/>
    </row>
    <row r="175" spans="2:2" s="96" customFormat="1">
      <c r="B175" s="97"/>
    </row>
    <row r="176" spans="2:2" s="96" customFormat="1">
      <c r="B176" s="97"/>
    </row>
    <row r="177" spans="2:2" s="96" customFormat="1">
      <c r="B177" s="97"/>
    </row>
    <row r="178" spans="2:2" s="96" customFormat="1">
      <c r="B178" s="97"/>
    </row>
    <row r="179" spans="2:2" s="96" customFormat="1">
      <c r="B179" s="97"/>
    </row>
    <row r="180" spans="2:2" s="96" customFormat="1">
      <c r="B180" s="97"/>
    </row>
    <row r="181" spans="2:2" s="96" customFormat="1">
      <c r="B181" s="97"/>
    </row>
    <row r="182" spans="2:2" s="96" customFormat="1">
      <c r="B182" s="97"/>
    </row>
    <row r="183" spans="2:2" s="96" customFormat="1">
      <c r="B183" s="97"/>
    </row>
    <row r="184" spans="2:2" s="96" customFormat="1">
      <c r="B184" s="97"/>
    </row>
    <row r="185" spans="2:2" s="96" customFormat="1">
      <c r="B185" s="97"/>
    </row>
    <row r="186" spans="2:2" s="96" customFormat="1">
      <c r="B186" s="97"/>
    </row>
    <row r="187" spans="2:2" s="96" customFormat="1">
      <c r="B187" s="97"/>
    </row>
    <row r="188" spans="2:2" s="96" customFormat="1">
      <c r="B188" s="97"/>
    </row>
    <row r="189" spans="2:2" s="96" customFormat="1">
      <c r="B189" s="97"/>
    </row>
    <row r="190" spans="2:2" s="96" customFormat="1">
      <c r="B190" s="97"/>
    </row>
    <row r="191" spans="2:2" s="96" customFormat="1">
      <c r="B191" s="97"/>
    </row>
    <row r="192" spans="2:2" s="96" customFormat="1">
      <c r="B192" s="97"/>
    </row>
    <row r="193" spans="2:2" s="96" customFormat="1">
      <c r="B193" s="97"/>
    </row>
    <row r="194" spans="2:2" s="96" customFormat="1">
      <c r="B194" s="97"/>
    </row>
    <row r="195" spans="2:2" s="96" customFormat="1">
      <c r="B195" s="97"/>
    </row>
    <row r="196" spans="2:2" s="96" customFormat="1">
      <c r="B196" s="97"/>
    </row>
  </sheetData>
  <sheetProtection password="CC33" sheet="1" objects="1" scenarios="1" selectLockedCells="1"/>
  <mergeCells count="14">
    <mergeCell ref="A18:B18"/>
    <mergeCell ref="A9:B9"/>
    <mergeCell ref="A10:B10"/>
    <mergeCell ref="A1:B1"/>
    <mergeCell ref="A2:B2"/>
    <mergeCell ref="A4:B4"/>
    <mergeCell ref="A5:B5"/>
    <mergeCell ref="A6:B6"/>
    <mergeCell ref="A7:B7"/>
    <mergeCell ref="A11:B11"/>
    <mergeCell ref="A12:B12"/>
    <mergeCell ref="A14:B14"/>
    <mergeCell ref="A15:B15"/>
    <mergeCell ref="A16:B16"/>
  </mergeCells>
  <phoneticPr fontId="13" type="noConversion"/>
  <dataValidations count="1">
    <dataValidation errorStyle="warning" operator="lessThanOrEqual" allowBlank="1" showInputMessage="1" showErrorMessage="1" errorTitle="逾四個字" error="請輸入4個字內之單位簡稱" sqref="A16:A18 C16:IV18"/>
  </dataValidations>
  <pageMargins left="0.51181102362204722" right="0.51181102362204722" top="0.74803149606299213" bottom="0.74803149606299213" header="0.31496062992125984" footer="0.31496062992125984"/>
  <pageSetup paperSize="9" orientation="portrait" horizontalDpi="0" verticalDpi="0"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sheetPr>
    <tabColor theme="0"/>
  </sheetPr>
  <dimension ref="A1:H72"/>
  <sheetViews>
    <sheetView workbookViewId="0">
      <selection activeCell="A4" sqref="A4:H4"/>
    </sheetView>
  </sheetViews>
  <sheetFormatPr defaultColWidth="8.875" defaultRowHeight="16.5"/>
  <cols>
    <col min="1" max="1" width="4.375" style="52" customWidth="1"/>
    <col min="2" max="2" width="13" style="52" customWidth="1"/>
    <col min="3" max="3" width="6.875" style="52" customWidth="1"/>
    <col min="4" max="4" width="8.25" style="52" customWidth="1"/>
    <col min="5" max="5" width="7.875" style="52" customWidth="1"/>
    <col min="6" max="6" width="19.125" style="52" customWidth="1"/>
    <col min="7" max="7" width="21.5" style="52" customWidth="1"/>
    <col min="8" max="8" width="8.25" style="52" customWidth="1"/>
    <col min="9" max="16384" width="8.875" style="52"/>
  </cols>
  <sheetData>
    <row r="1" spans="1:8" ht="30.6" customHeight="1">
      <c r="A1" s="190" t="str">
        <f>'1-參賽單位資料'!A1:D1</f>
        <v>2019新北城市盃全國分齡游泳錦標賽</v>
      </c>
      <c r="B1" s="191"/>
      <c r="C1" s="191"/>
      <c r="D1" s="191"/>
      <c r="E1" s="191"/>
      <c r="F1" s="191"/>
      <c r="G1" s="191"/>
      <c r="H1" s="191"/>
    </row>
    <row r="2" spans="1:8" ht="31.15" customHeight="1">
      <c r="A2" s="192" t="s">
        <v>30</v>
      </c>
      <c r="B2" s="193"/>
      <c r="C2" s="193"/>
      <c r="D2" s="193"/>
      <c r="E2" s="193"/>
      <c r="F2" s="193"/>
      <c r="G2" s="193"/>
      <c r="H2" s="193"/>
    </row>
    <row r="3" spans="1:8" ht="32.25">
      <c r="A3" s="105"/>
      <c r="B3" s="106"/>
      <c r="C3" s="106"/>
      <c r="D3" s="106"/>
      <c r="E3" s="106"/>
      <c r="F3" s="106"/>
      <c r="G3" s="106"/>
      <c r="H3" s="106"/>
    </row>
    <row r="4" spans="1:8" ht="172.15" customHeight="1">
      <c r="A4" s="186" t="s">
        <v>150</v>
      </c>
      <c r="B4" s="187"/>
      <c r="C4" s="187"/>
      <c r="D4" s="187"/>
      <c r="E4" s="187"/>
      <c r="F4" s="187"/>
      <c r="G4" s="187"/>
      <c r="H4" s="187"/>
    </row>
    <row r="5" spans="1:8" ht="40.15" customHeight="1">
      <c r="A5" s="194" t="s">
        <v>36</v>
      </c>
      <c r="B5" s="191"/>
      <c r="C5" s="191"/>
      <c r="D5" s="191"/>
      <c r="E5" s="191"/>
      <c r="F5" s="191"/>
      <c r="G5" s="191"/>
      <c r="H5" s="191"/>
    </row>
    <row r="6" spans="1:8" ht="40.15" customHeight="1">
      <c r="A6" s="56" t="s">
        <v>31</v>
      </c>
      <c r="B6" s="107"/>
      <c r="C6" s="128">
        <f>'1-參賽單位資料'!C5</f>
        <v>0</v>
      </c>
      <c r="D6" s="181"/>
      <c r="E6" s="181"/>
      <c r="F6" s="181"/>
      <c r="G6" s="181"/>
      <c r="H6" s="181"/>
    </row>
    <row r="7" spans="1:8" ht="40.15" customHeight="1">
      <c r="A7" s="56" t="s">
        <v>37</v>
      </c>
      <c r="B7" s="107"/>
      <c r="C7" s="198"/>
      <c r="D7" s="199"/>
      <c r="E7" s="199"/>
      <c r="F7" s="199"/>
      <c r="G7" s="199"/>
      <c r="H7" s="199"/>
    </row>
    <row r="8" spans="1:8" ht="40.15" customHeight="1">
      <c r="A8" s="56" t="s">
        <v>38</v>
      </c>
      <c r="B8" s="107"/>
      <c r="C8" s="200"/>
      <c r="D8" s="199"/>
      <c r="E8" s="199"/>
      <c r="F8" s="199"/>
      <c r="G8" s="199"/>
      <c r="H8" s="199"/>
    </row>
    <row r="9" spans="1:8" ht="40.15" customHeight="1">
      <c r="A9" s="56" t="s">
        <v>32</v>
      </c>
      <c r="B9" s="107"/>
      <c r="C9" s="198"/>
      <c r="D9" s="199"/>
      <c r="E9" s="199"/>
      <c r="F9" s="199"/>
      <c r="G9" s="199"/>
      <c r="H9" s="199"/>
    </row>
    <row r="10" spans="1:8" ht="40.15" customHeight="1">
      <c r="A10" s="56" t="s">
        <v>33</v>
      </c>
      <c r="B10" s="107"/>
      <c r="C10" s="201"/>
      <c r="D10" s="199"/>
      <c r="E10" s="199"/>
      <c r="F10" s="199"/>
      <c r="G10" s="199"/>
      <c r="H10" s="199"/>
    </row>
    <row r="11" spans="1:8" ht="97.15" customHeight="1">
      <c r="A11" s="196" t="s">
        <v>139</v>
      </c>
      <c r="B11" s="197"/>
      <c r="C11" s="197"/>
      <c r="D11" s="197"/>
      <c r="E11" s="197"/>
      <c r="F11" s="197"/>
      <c r="G11" s="197"/>
      <c r="H11" s="197"/>
    </row>
    <row r="12" spans="1:8" ht="21">
      <c r="A12" s="128"/>
      <c r="B12" s="195"/>
      <c r="C12" s="195"/>
      <c r="D12" s="195"/>
      <c r="E12" s="195"/>
      <c r="F12" s="195"/>
      <c r="G12" s="195"/>
      <c r="H12" s="195"/>
    </row>
    <row r="13" spans="1:8" ht="21">
      <c r="A13" s="92"/>
    </row>
    <row r="14" spans="1:8" ht="49.15" customHeight="1">
      <c r="A14" s="188" t="s">
        <v>147</v>
      </c>
      <c r="B14" s="189"/>
      <c r="C14" s="189"/>
      <c r="D14" s="189"/>
      <c r="E14" s="189"/>
      <c r="F14" s="189"/>
      <c r="G14" s="189"/>
      <c r="H14" s="189"/>
    </row>
    <row r="15" spans="1:8" ht="25.5">
      <c r="A15" s="130" t="str">
        <f>A1</f>
        <v>2019新北城市盃全國分齡游泳錦標賽</v>
      </c>
      <c r="B15" s="131"/>
      <c r="C15" s="131"/>
      <c r="D15" s="131"/>
      <c r="E15" s="131"/>
      <c r="F15" s="131"/>
      <c r="G15" s="131"/>
      <c r="H15" s="131"/>
    </row>
    <row r="16" spans="1:8" ht="21">
      <c r="A16" s="56" t="s">
        <v>31</v>
      </c>
      <c r="B16" s="107"/>
      <c r="C16" s="128">
        <f>'1-參賽單位資料'!C5</f>
        <v>0</v>
      </c>
      <c r="D16" s="181"/>
      <c r="E16" s="181"/>
      <c r="F16" s="181"/>
      <c r="G16" s="181"/>
      <c r="H16" s="181"/>
    </row>
    <row r="17" spans="1:8" ht="25.9" customHeight="1">
      <c r="A17" s="182" t="s">
        <v>138</v>
      </c>
      <c r="B17" s="183"/>
      <c r="C17" s="183"/>
      <c r="D17" s="183"/>
      <c r="E17" s="183"/>
      <c r="F17" s="183"/>
      <c r="G17" s="183"/>
      <c r="H17" s="183"/>
    </row>
    <row r="18" spans="1:8">
      <c r="A18" s="136" t="s">
        <v>40</v>
      </c>
      <c r="B18" s="140" t="s">
        <v>44</v>
      </c>
      <c r="C18" s="136" t="s">
        <v>45</v>
      </c>
      <c r="D18" s="185"/>
      <c r="E18" s="185"/>
      <c r="F18" s="136" t="s">
        <v>41</v>
      </c>
      <c r="G18" s="136" t="s">
        <v>42</v>
      </c>
      <c r="H18" s="136" t="s">
        <v>43</v>
      </c>
    </row>
    <row r="19" spans="1:8" ht="18.600000000000001" customHeight="1">
      <c r="A19" s="136"/>
      <c r="B19" s="184"/>
      <c r="C19" s="89" t="s">
        <v>46</v>
      </c>
      <c r="D19" s="86" t="s">
        <v>47</v>
      </c>
      <c r="E19" s="86" t="s">
        <v>48</v>
      </c>
      <c r="F19" s="136"/>
      <c r="G19" s="136"/>
      <c r="H19" s="136"/>
    </row>
    <row r="20" spans="1:8" ht="28.15" customHeight="1">
      <c r="A20" s="89">
        <v>1</v>
      </c>
      <c r="B20" s="89">
        <f>'2-選手報名表'!B10</f>
        <v>0</v>
      </c>
      <c r="C20" s="89">
        <f>'2-選手報名表'!D10</f>
        <v>0</v>
      </c>
      <c r="D20" s="84"/>
      <c r="E20" s="84"/>
      <c r="F20" s="84"/>
      <c r="G20" s="85"/>
      <c r="H20" s="85"/>
    </row>
    <row r="21" spans="1:8" ht="28.15" customHeight="1">
      <c r="A21" s="89">
        <v>2</v>
      </c>
      <c r="B21" s="89">
        <f>'2-選手報名表'!B11</f>
        <v>0</v>
      </c>
      <c r="C21" s="89">
        <f>'2-選手報名表'!D11</f>
        <v>0</v>
      </c>
      <c r="D21" s="84"/>
      <c r="E21" s="84"/>
      <c r="F21" s="84"/>
      <c r="G21" s="85"/>
      <c r="H21" s="85"/>
    </row>
    <row r="22" spans="1:8" ht="28.15" customHeight="1">
      <c r="A22" s="89">
        <v>3</v>
      </c>
      <c r="B22" s="89">
        <f>'2-選手報名表'!B12</f>
        <v>0</v>
      </c>
      <c r="C22" s="89">
        <f>'2-選手報名表'!D12</f>
        <v>0</v>
      </c>
      <c r="D22" s="84"/>
      <c r="E22" s="84"/>
      <c r="F22" s="84"/>
      <c r="G22" s="85"/>
      <c r="H22" s="85"/>
    </row>
    <row r="23" spans="1:8" ht="28.15" customHeight="1">
      <c r="A23" s="89">
        <v>4</v>
      </c>
      <c r="B23" s="89">
        <f>'2-選手報名表'!B13</f>
        <v>0</v>
      </c>
      <c r="C23" s="89">
        <f>'2-選手報名表'!D13</f>
        <v>0</v>
      </c>
      <c r="D23" s="84"/>
      <c r="E23" s="84"/>
      <c r="F23" s="84"/>
      <c r="G23" s="85"/>
      <c r="H23" s="85"/>
    </row>
    <row r="24" spans="1:8" ht="28.15" customHeight="1">
      <c r="A24" s="89">
        <v>5</v>
      </c>
      <c r="B24" s="89">
        <f>'2-選手報名表'!B14</f>
        <v>0</v>
      </c>
      <c r="C24" s="89">
        <f>'2-選手報名表'!D14</f>
        <v>0</v>
      </c>
      <c r="D24" s="84"/>
      <c r="E24" s="84"/>
      <c r="F24" s="84"/>
      <c r="G24" s="85"/>
      <c r="H24" s="85"/>
    </row>
    <row r="25" spans="1:8" ht="28.15" customHeight="1">
      <c r="A25" s="89">
        <v>6</v>
      </c>
      <c r="B25" s="89">
        <f>'2-選手報名表'!B15</f>
        <v>0</v>
      </c>
      <c r="C25" s="89">
        <f>'2-選手報名表'!D15</f>
        <v>0</v>
      </c>
      <c r="D25" s="84"/>
      <c r="E25" s="84"/>
      <c r="F25" s="84"/>
      <c r="G25" s="85"/>
      <c r="H25" s="85"/>
    </row>
    <row r="26" spans="1:8" ht="28.15" customHeight="1">
      <c r="A26" s="89">
        <v>7</v>
      </c>
      <c r="B26" s="89">
        <f>'2-選手報名表'!B16</f>
        <v>0</v>
      </c>
      <c r="C26" s="89">
        <f>'2-選手報名表'!D16</f>
        <v>0</v>
      </c>
      <c r="D26" s="84"/>
      <c r="E26" s="84"/>
      <c r="F26" s="84"/>
      <c r="G26" s="85"/>
      <c r="H26" s="85"/>
    </row>
    <row r="27" spans="1:8" ht="28.15" customHeight="1">
      <c r="A27" s="89">
        <v>8</v>
      </c>
      <c r="B27" s="89">
        <f>'2-選手報名表'!B17</f>
        <v>0</v>
      </c>
      <c r="C27" s="89">
        <f>'2-選手報名表'!D17</f>
        <v>0</v>
      </c>
      <c r="D27" s="84"/>
      <c r="E27" s="84"/>
      <c r="F27" s="84"/>
      <c r="G27" s="85"/>
      <c r="H27" s="85"/>
    </row>
    <row r="28" spans="1:8" ht="28.15" customHeight="1">
      <c r="A28" s="89">
        <v>9</v>
      </c>
      <c r="B28" s="89">
        <f>'2-選手報名表'!B18</f>
        <v>0</v>
      </c>
      <c r="C28" s="89">
        <f>'2-選手報名表'!D18</f>
        <v>0</v>
      </c>
      <c r="D28" s="84"/>
      <c r="E28" s="84"/>
      <c r="F28" s="84"/>
      <c r="G28" s="85"/>
      <c r="H28" s="85"/>
    </row>
    <row r="29" spans="1:8" ht="28.15" customHeight="1">
      <c r="A29" s="89">
        <v>10</v>
      </c>
      <c r="B29" s="89">
        <f>'2-選手報名表'!B19</f>
        <v>0</v>
      </c>
      <c r="C29" s="89">
        <f>'2-選手報名表'!D19</f>
        <v>0</v>
      </c>
      <c r="D29" s="84"/>
      <c r="E29" s="84"/>
      <c r="F29" s="84"/>
      <c r="G29" s="85"/>
      <c r="H29" s="85"/>
    </row>
    <row r="30" spans="1:8" ht="28.15" customHeight="1">
      <c r="A30" s="89">
        <v>11</v>
      </c>
      <c r="B30" s="89">
        <f>'2-選手報名表'!B20</f>
        <v>0</v>
      </c>
      <c r="C30" s="89">
        <f>'2-選手報名表'!D20</f>
        <v>0</v>
      </c>
      <c r="D30" s="84"/>
      <c r="E30" s="84"/>
      <c r="F30" s="84"/>
      <c r="G30" s="85"/>
      <c r="H30" s="85"/>
    </row>
    <row r="31" spans="1:8" ht="28.15" customHeight="1">
      <c r="A31" s="89">
        <v>12</v>
      </c>
      <c r="B31" s="89">
        <f>'2-選手報名表'!B21</f>
        <v>0</v>
      </c>
      <c r="C31" s="89">
        <f>'2-選手報名表'!D21</f>
        <v>0</v>
      </c>
      <c r="D31" s="84"/>
      <c r="E31" s="84"/>
      <c r="F31" s="84"/>
      <c r="G31" s="85"/>
      <c r="H31" s="85"/>
    </row>
    <row r="32" spans="1:8" ht="28.15" customHeight="1">
      <c r="A32" s="89">
        <v>13</v>
      </c>
      <c r="B32" s="89">
        <f>'2-選手報名表'!B22</f>
        <v>0</v>
      </c>
      <c r="C32" s="89">
        <f>'2-選手報名表'!D22</f>
        <v>0</v>
      </c>
      <c r="D32" s="84"/>
      <c r="E32" s="84"/>
      <c r="F32" s="84"/>
      <c r="G32" s="85"/>
      <c r="H32" s="85"/>
    </row>
    <row r="33" spans="1:8" ht="28.15" customHeight="1">
      <c r="A33" s="89">
        <v>14</v>
      </c>
      <c r="B33" s="89">
        <f>'2-選手報名表'!B23</f>
        <v>0</v>
      </c>
      <c r="C33" s="89">
        <f>'2-選手報名表'!D23</f>
        <v>0</v>
      </c>
      <c r="D33" s="84"/>
      <c r="E33" s="84"/>
      <c r="F33" s="84"/>
      <c r="G33" s="85"/>
      <c r="H33" s="85"/>
    </row>
    <row r="34" spans="1:8" ht="28.15" customHeight="1">
      <c r="A34" s="89">
        <v>15</v>
      </c>
      <c r="B34" s="89">
        <f>'2-選手報名表'!B24</f>
        <v>0</v>
      </c>
      <c r="C34" s="89">
        <f>'2-選手報名表'!D24</f>
        <v>0</v>
      </c>
      <c r="D34" s="84"/>
      <c r="E34" s="84"/>
      <c r="F34" s="84"/>
      <c r="G34" s="85"/>
      <c r="H34" s="85"/>
    </row>
    <row r="35" spans="1:8" ht="28.15" customHeight="1">
      <c r="A35" s="89">
        <v>16</v>
      </c>
      <c r="B35" s="89">
        <f>'2-選手報名表'!B25</f>
        <v>0</v>
      </c>
      <c r="C35" s="89">
        <f>'2-選手報名表'!D25</f>
        <v>0</v>
      </c>
      <c r="D35" s="84"/>
      <c r="E35" s="84"/>
      <c r="F35" s="84"/>
      <c r="G35" s="85"/>
      <c r="H35" s="85"/>
    </row>
    <row r="36" spans="1:8" ht="28.15" customHeight="1">
      <c r="A36" s="89">
        <v>17</v>
      </c>
      <c r="B36" s="89">
        <f>'2-選手報名表'!B26</f>
        <v>0</v>
      </c>
      <c r="C36" s="89">
        <f>'2-選手報名表'!D26</f>
        <v>0</v>
      </c>
      <c r="D36" s="84"/>
      <c r="E36" s="84"/>
      <c r="F36" s="84"/>
      <c r="G36" s="85"/>
      <c r="H36" s="85"/>
    </row>
    <row r="37" spans="1:8" ht="28.15" customHeight="1">
      <c r="A37" s="89">
        <v>18</v>
      </c>
      <c r="B37" s="89">
        <f>'2-選手報名表'!B27</f>
        <v>0</v>
      </c>
      <c r="C37" s="89">
        <f>'2-選手報名表'!D27</f>
        <v>0</v>
      </c>
      <c r="D37" s="84"/>
      <c r="E37" s="84"/>
      <c r="F37" s="84"/>
      <c r="G37" s="85"/>
      <c r="H37" s="85"/>
    </row>
    <row r="38" spans="1:8" ht="28.15" customHeight="1">
      <c r="A38" s="89">
        <v>19</v>
      </c>
      <c r="B38" s="89">
        <f>'2-選手報名表'!B28</f>
        <v>0</v>
      </c>
      <c r="C38" s="89">
        <f>'2-選手報名表'!D28</f>
        <v>0</v>
      </c>
      <c r="D38" s="84"/>
      <c r="E38" s="84"/>
      <c r="F38" s="84"/>
      <c r="G38" s="85"/>
      <c r="H38" s="85"/>
    </row>
    <row r="39" spans="1:8" ht="28.15" customHeight="1">
      <c r="A39" s="89">
        <v>20</v>
      </c>
      <c r="B39" s="89">
        <f>'2-選手報名表'!B29</f>
        <v>0</v>
      </c>
      <c r="C39" s="89">
        <f>'2-選手報名表'!D29</f>
        <v>0</v>
      </c>
      <c r="D39" s="84"/>
      <c r="E39" s="84"/>
      <c r="F39" s="84"/>
      <c r="G39" s="85"/>
      <c r="H39" s="85"/>
    </row>
    <row r="40" spans="1:8" ht="28.15" customHeight="1">
      <c r="A40" s="89">
        <v>21</v>
      </c>
      <c r="B40" s="89">
        <f>'2-選手報名表'!B30</f>
        <v>0</v>
      </c>
      <c r="C40" s="89">
        <f>'2-選手報名表'!D30</f>
        <v>0</v>
      </c>
      <c r="D40" s="109"/>
      <c r="E40" s="109"/>
      <c r="F40" s="85"/>
      <c r="G40" s="85"/>
      <c r="H40" s="85"/>
    </row>
    <row r="41" spans="1:8" ht="28.15" customHeight="1">
      <c r="A41" s="89">
        <v>22</v>
      </c>
      <c r="B41" s="89">
        <f>'2-選手報名表'!B31</f>
        <v>0</v>
      </c>
      <c r="C41" s="89">
        <f>'2-選手報名表'!D31</f>
        <v>0</v>
      </c>
      <c r="D41" s="109"/>
      <c r="E41" s="109"/>
      <c r="F41" s="85"/>
      <c r="G41" s="85"/>
      <c r="H41" s="85"/>
    </row>
    <row r="42" spans="1:8" ht="28.15" customHeight="1">
      <c r="A42" s="89">
        <v>23</v>
      </c>
      <c r="B42" s="89">
        <f>'2-選手報名表'!B32</f>
        <v>0</v>
      </c>
      <c r="C42" s="89">
        <f>'2-選手報名表'!D32</f>
        <v>0</v>
      </c>
      <c r="D42" s="109"/>
      <c r="E42" s="109"/>
      <c r="F42" s="85"/>
      <c r="G42" s="85"/>
      <c r="H42" s="85"/>
    </row>
    <row r="43" spans="1:8" ht="28.15" customHeight="1">
      <c r="A43" s="89">
        <v>24</v>
      </c>
      <c r="B43" s="89">
        <f>'2-選手報名表'!B33</f>
        <v>0</v>
      </c>
      <c r="C43" s="89">
        <f>'2-選手報名表'!D33</f>
        <v>0</v>
      </c>
      <c r="D43" s="109"/>
      <c r="E43" s="109"/>
      <c r="F43" s="85"/>
      <c r="G43" s="85"/>
      <c r="H43" s="85"/>
    </row>
    <row r="44" spans="1:8" ht="21">
      <c r="A44" s="56" t="s">
        <v>31</v>
      </c>
      <c r="B44" s="107"/>
      <c r="C44" s="128">
        <f>'1-參賽單位資料'!C5</f>
        <v>0</v>
      </c>
      <c r="D44" s="181"/>
      <c r="E44" s="181"/>
      <c r="F44" s="181"/>
      <c r="G44" s="181"/>
      <c r="H44" s="181"/>
    </row>
    <row r="45" spans="1:8">
      <c r="A45" s="136" t="s">
        <v>40</v>
      </c>
      <c r="B45" s="140" t="s">
        <v>44</v>
      </c>
      <c r="C45" s="136" t="s">
        <v>45</v>
      </c>
      <c r="D45" s="185"/>
      <c r="E45" s="185"/>
      <c r="F45" s="136" t="s">
        <v>41</v>
      </c>
      <c r="G45" s="136" t="s">
        <v>42</v>
      </c>
      <c r="H45" s="136" t="s">
        <v>43</v>
      </c>
    </row>
    <row r="46" spans="1:8" ht="18.600000000000001" customHeight="1">
      <c r="A46" s="136"/>
      <c r="B46" s="184"/>
      <c r="C46" s="89" t="s">
        <v>46</v>
      </c>
      <c r="D46" s="86" t="s">
        <v>47</v>
      </c>
      <c r="E46" s="86" t="s">
        <v>48</v>
      </c>
      <c r="F46" s="136"/>
      <c r="G46" s="136"/>
      <c r="H46" s="136"/>
    </row>
    <row r="47" spans="1:8" ht="28.15" customHeight="1">
      <c r="A47" s="89">
        <v>25</v>
      </c>
      <c r="B47" s="86">
        <f>'2-選手報名表'!B34</f>
        <v>0</v>
      </c>
      <c r="C47" s="108">
        <f>'2-選手報名表'!D34</f>
        <v>0</v>
      </c>
      <c r="D47" s="109"/>
      <c r="E47" s="109"/>
      <c r="F47" s="85"/>
      <c r="G47" s="85"/>
      <c r="H47" s="85"/>
    </row>
    <row r="48" spans="1:8" ht="28.15" customHeight="1">
      <c r="A48" s="89">
        <v>26</v>
      </c>
      <c r="B48" s="86">
        <f>'2-選手報名表'!B35</f>
        <v>0</v>
      </c>
      <c r="C48" s="108">
        <f>'2-選手報名表'!D35</f>
        <v>0</v>
      </c>
      <c r="D48" s="109"/>
      <c r="E48" s="109"/>
      <c r="F48" s="85"/>
      <c r="G48" s="85"/>
      <c r="H48" s="85"/>
    </row>
    <row r="49" spans="1:8" ht="28.15" customHeight="1">
      <c r="A49" s="89">
        <v>27</v>
      </c>
      <c r="B49" s="86">
        <f>'2-選手報名表'!B36</f>
        <v>0</v>
      </c>
      <c r="C49" s="108">
        <f>'2-選手報名表'!D36</f>
        <v>0</v>
      </c>
      <c r="D49" s="109"/>
      <c r="E49" s="109"/>
      <c r="F49" s="85"/>
      <c r="G49" s="85"/>
      <c r="H49" s="85"/>
    </row>
    <row r="50" spans="1:8" ht="28.15" customHeight="1">
      <c r="A50" s="89">
        <v>28</v>
      </c>
      <c r="B50" s="86">
        <f>'2-選手報名表'!B37</f>
        <v>0</v>
      </c>
      <c r="C50" s="108">
        <f>'2-選手報名表'!D37</f>
        <v>0</v>
      </c>
      <c r="D50" s="109"/>
      <c r="E50" s="109"/>
      <c r="F50" s="85"/>
      <c r="G50" s="85"/>
      <c r="H50" s="85"/>
    </row>
    <row r="51" spans="1:8" ht="28.15" customHeight="1">
      <c r="A51" s="89">
        <v>29</v>
      </c>
      <c r="B51" s="86">
        <f>'2-選手報名表'!B38</f>
        <v>0</v>
      </c>
      <c r="C51" s="108">
        <f>'2-選手報名表'!D38</f>
        <v>0</v>
      </c>
      <c r="D51" s="109"/>
      <c r="E51" s="109"/>
      <c r="F51" s="85"/>
      <c r="G51" s="85"/>
      <c r="H51" s="85"/>
    </row>
    <row r="52" spans="1:8" ht="28.15" customHeight="1">
      <c r="A52" s="89">
        <v>30</v>
      </c>
      <c r="B52" s="86">
        <f>'2-選手報名表'!B39</f>
        <v>0</v>
      </c>
      <c r="C52" s="108">
        <f>'2-選手報名表'!D39</f>
        <v>0</v>
      </c>
      <c r="D52" s="109"/>
      <c r="E52" s="109"/>
      <c r="F52" s="85"/>
      <c r="G52" s="85"/>
      <c r="H52" s="85"/>
    </row>
    <row r="53" spans="1:8" ht="28.15" customHeight="1">
      <c r="A53" s="89">
        <v>31</v>
      </c>
      <c r="B53" s="86">
        <f>'2-選手報名表'!B40</f>
        <v>0</v>
      </c>
      <c r="C53" s="108">
        <f>'2-選手報名表'!D40</f>
        <v>0</v>
      </c>
      <c r="D53" s="109"/>
      <c r="E53" s="109"/>
      <c r="F53" s="85"/>
      <c r="G53" s="85"/>
      <c r="H53" s="85"/>
    </row>
    <row r="54" spans="1:8" ht="28.15" customHeight="1">
      <c r="A54" s="89">
        <v>32</v>
      </c>
      <c r="B54" s="86">
        <f>'2-選手報名表'!B41</f>
        <v>0</v>
      </c>
      <c r="C54" s="108">
        <f>'2-選手報名表'!D41</f>
        <v>0</v>
      </c>
      <c r="D54" s="109"/>
      <c r="E54" s="109"/>
      <c r="F54" s="85"/>
      <c r="G54" s="85"/>
      <c r="H54" s="85"/>
    </row>
    <row r="55" spans="1:8" ht="28.15" customHeight="1">
      <c r="A55" s="89">
        <v>33</v>
      </c>
      <c r="B55" s="86">
        <f>'2-選手報名表'!B42</f>
        <v>0</v>
      </c>
      <c r="C55" s="108">
        <f>'2-選手報名表'!D42</f>
        <v>0</v>
      </c>
      <c r="D55" s="109"/>
      <c r="E55" s="109"/>
      <c r="F55" s="85"/>
      <c r="G55" s="85"/>
      <c r="H55" s="85"/>
    </row>
    <row r="56" spans="1:8" ht="28.15" customHeight="1">
      <c r="A56" s="89">
        <v>34</v>
      </c>
      <c r="B56" s="86">
        <f>'2-選手報名表'!B43</f>
        <v>0</v>
      </c>
      <c r="C56" s="108">
        <f>'2-選手報名表'!D43</f>
        <v>0</v>
      </c>
      <c r="D56" s="109"/>
      <c r="E56" s="109"/>
      <c r="F56" s="85"/>
      <c r="G56" s="85"/>
      <c r="H56" s="85"/>
    </row>
    <row r="57" spans="1:8" ht="28.15" customHeight="1">
      <c r="A57" s="89">
        <v>35</v>
      </c>
      <c r="B57" s="86">
        <f>'2-選手報名表'!B44</f>
        <v>0</v>
      </c>
      <c r="C57" s="108">
        <f>'2-選手報名表'!D44</f>
        <v>0</v>
      </c>
      <c r="D57" s="109"/>
      <c r="E57" s="109"/>
      <c r="F57" s="85"/>
      <c r="G57" s="85"/>
      <c r="H57" s="85"/>
    </row>
    <row r="58" spans="1:8" ht="28.15" customHeight="1">
      <c r="A58" s="89">
        <v>36</v>
      </c>
      <c r="B58" s="86">
        <f>'2-選手報名表'!B45</f>
        <v>0</v>
      </c>
      <c r="C58" s="108">
        <f>'2-選手報名表'!D45</f>
        <v>0</v>
      </c>
      <c r="D58" s="109"/>
      <c r="E58" s="109"/>
      <c r="F58" s="85"/>
      <c r="G58" s="85"/>
      <c r="H58" s="85"/>
    </row>
    <row r="59" spans="1:8" ht="28.15" customHeight="1">
      <c r="A59" s="89">
        <v>37</v>
      </c>
      <c r="B59" s="86">
        <f>'2-選手報名表'!B46</f>
        <v>0</v>
      </c>
      <c r="C59" s="108">
        <f>'2-選手報名表'!D46</f>
        <v>0</v>
      </c>
      <c r="D59" s="109"/>
      <c r="E59" s="109"/>
      <c r="F59" s="85"/>
      <c r="G59" s="85"/>
      <c r="H59" s="85"/>
    </row>
    <row r="60" spans="1:8" ht="28.15" customHeight="1">
      <c r="A60" s="89">
        <v>38</v>
      </c>
      <c r="B60" s="86">
        <f>'2-選手報名表'!B47</f>
        <v>0</v>
      </c>
      <c r="C60" s="108">
        <f>'2-選手報名表'!D47</f>
        <v>0</v>
      </c>
      <c r="D60" s="109"/>
      <c r="E60" s="109"/>
      <c r="F60" s="85"/>
      <c r="G60" s="85"/>
      <c r="H60" s="85"/>
    </row>
    <row r="61" spans="1:8" ht="28.15" customHeight="1">
      <c r="A61" s="89">
        <v>39</v>
      </c>
      <c r="B61" s="86">
        <f>'2-選手報名表'!B48</f>
        <v>0</v>
      </c>
      <c r="C61" s="108">
        <f>'2-選手報名表'!D48</f>
        <v>0</v>
      </c>
      <c r="D61" s="109"/>
      <c r="E61" s="109"/>
      <c r="F61" s="85"/>
      <c r="G61" s="85"/>
      <c r="H61" s="85"/>
    </row>
    <row r="62" spans="1:8" ht="28.15" customHeight="1">
      <c r="A62" s="89">
        <v>40</v>
      </c>
      <c r="B62" s="86">
        <f>'2-選手報名表'!B49</f>
        <v>0</v>
      </c>
      <c r="C62" s="108">
        <f>'2-選手報名表'!D49</f>
        <v>0</v>
      </c>
      <c r="D62" s="109"/>
      <c r="E62" s="109"/>
      <c r="F62" s="85"/>
      <c r="G62" s="85"/>
      <c r="H62" s="85"/>
    </row>
    <row r="63" spans="1:8" ht="28.15" customHeight="1">
      <c r="A63" s="89">
        <v>41</v>
      </c>
      <c r="B63" s="86">
        <f>'2-選手報名表'!B50</f>
        <v>0</v>
      </c>
      <c r="C63" s="108">
        <f>'2-選手報名表'!D50</f>
        <v>0</v>
      </c>
      <c r="D63" s="109"/>
      <c r="E63" s="109"/>
      <c r="F63" s="85"/>
      <c r="G63" s="85"/>
      <c r="H63" s="85"/>
    </row>
    <row r="64" spans="1:8" ht="28.15" customHeight="1">
      <c r="A64" s="89">
        <v>42</v>
      </c>
      <c r="B64" s="86">
        <f>'2-選手報名表'!B51</f>
        <v>0</v>
      </c>
      <c r="C64" s="108">
        <f>'2-選手報名表'!D51</f>
        <v>0</v>
      </c>
      <c r="D64" s="109"/>
      <c r="E64" s="109"/>
      <c r="F64" s="85"/>
      <c r="G64" s="85"/>
      <c r="H64" s="85"/>
    </row>
    <row r="65" spans="1:8" ht="28.15" customHeight="1">
      <c r="A65" s="89">
        <v>43</v>
      </c>
      <c r="B65" s="86">
        <f>'2-選手報名表'!B52</f>
        <v>0</v>
      </c>
      <c r="C65" s="108">
        <f>'2-選手報名表'!D52</f>
        <v>0</v>
      </c>
      <c r="D65" s="109"/>
      <c r="E65" s="109"/>
      <c r="F65" s="85"/>
      <c r="G65" s="85"/>
      <c r="H65" s="85"/>
    </row>
    <row r="66" spans="1:8" ht="28.15" customHeight="1">
      <c r="A66" s="89">
        <v>44</v>
      </c>
      <c r="B66" s="86">
        <f>'2-選手報名表'!B53</f>
        <v>0</v>
      </c>
      <c r="C66" s="108">
        <f>'2-選手報名表'!D53</f>
        <v>0</v>
      </c>
      <c r="D66" s="109"/>
      <c r="E66" s="109"/>
      <c r="F66" s="85"/>
      <c r="G66" s="85"/>
      <c r="H66" s="85"/>
    </row>
    <row r="67" spans="1:8" ht="28.15" customHeight="1">
      <c r="A67" s="89">
        <v>45</v>
      </c>
      <c r="B67" s="86">
        <f>'2-選手報名表'!B54</f>
        <v>0</v>
      </c>
      <c r="C67" s="108">
        <f>'2-選手報名表'!D54</f>
        <v>0</v>
      </c>
      <c r="D67" s="109"/>
      <c r="E67" s="109"/>
      <c r="F67" s="85"/>
      <c r="G67" s="85"/>
      <c r="H67" s="85"/>
    </row>
    <row r="68" spans="1:8" ht="28.15" customHeight="1">
      <c r="A68" s="89">
        <v>46</v>
      </c>
      <c r="B68" s="86">
        <f>'2-選手報名表'!B55</f>
        <v>0</v>
      </c>
      <c r="C68" s="108">
        <f>'2-選手報名表'!D55</f>
        <v>0</v>
      </c>
      <c r="D68" s="109"/>
      <c r="E68" s="109"/>
      <c r="F68" s="85"/>
      <c r="G68" s="85"/>
      <c r="H68" s="85"/>
    </row>
    <row r="69" spans="1:8" ht="28.15" customHeight="1">
      <c r="A69" s="89">
        <v>47</v>
      </c>
      <c r="B69" s="86">
        <f>'2-選手報名表'!B56</f>
        <v>0</v>
      </c>
      <c r="C69" s="108">
        <f>'2-選手報名表'!D56</f>
        <v>0</v>
      </c>
      <c r="D69" s="109"/>
      <c r="E69" s="109"/>
      <c r="F69" s="85"/>
      <c r="G69" s="85"/>
      <c r="H69" s="85"/>
    </row>
    <row r="70" spans="1:8" ht="28.15" customHeight="1">
      <c r="A70" s="89">
        <v>48</v>
      </c>
      <c r="B70" s="86">
        <f>'2-選手報名表'!B57</f>
        <v>0</v>
      </c>
      <c r="C70" s="108">
        <f>'2-選手報名表'!D57</f>
        <v>0</v>
      </c>
      <c r="D70" s="109"/>
      <c r="E70" s="109"/>
      <c r="F70" s="85"/>
      <c r="G70" s="85"/>
      <c r="H70" s="85"/>
    </row>
    <row r="71" spans="1:8" ht="28.15" customHeight="1">
      <c r="A71" s="89">
        <v>49</v>
      </c>
      <c r="B71" s="86">
        <f>'2-選手報名表'!B58</f>
        <v>0</v>
      </c>
      <c r="C71" s="108">
        <f>'2-選手報名表'!D58</f>
        <v>0</v>
      </c>
      <c r="D71" s="109"/>
      <c r="E71" s="109"/>
      <c r="F71" s="85"/>
      <c r="G71" s="85"/>
      <c r="H71" s="85"/>
    </row>
    <row r="72" spans="1:8" ht="28.15" customHeight="1">
      <c r="A72" s="89">
        <v>50</v>
      </c>
      <c r="B72" s="86">
        <f>'2-選手報名表'!B59</f>
        <v>0</v>
      </c>
      <c r="C72" s="108">
        <f>'2-選手報名表'!D59</f>
        <v>0</v>
      </c>
      <c r="D72" s="109"/>
      <c r="E72" s="109"/>
      <c r="F72" s="85"/>
      <c r="G72" s="85"/>
      <c r="H72" s="85"/>
    </row>
  </sheetData>
  <sheetProtection password="CC33" sheet="1" objects="1" scenarios="1" selectLockedCells="1"/>
  <mergeCells count="28">
    <mergeCell ref="A4:H4"/>
    <mergeCell ref="A14:H14"/>
    <mergeCell ref="A1:H1"/>
    <mergeCell ref="A2:H2"/>
    <mergeCell ref="A5:H5"/>
    <mergeCell ref="A12:H12"/>
    <mergeCell ref="A11:H11"/>
    <mergeCell ref="C6:H6"/>
    <mergeCell ref="C7:H7"/>
    <mergeCell ref="C8:H8"/>
    <mergeCell ref="C9:H9"/>
    <mergeCell ref="C10:H10"/>
    <mergeCell ref="A15:H15"/>
    <mergeCell ref="C16:H16"/>
    <mergeCell ref="A17:H17"/>
    <mergeCell ref="A45:A46"/>
    <mergeCell ref="B45:B46"/>
    <mergeCell ref="C45:E45"/>
    <mergeCell ref="F45:F46"/>
    <mergeCell ref="G45:G46"/>
    <mergeCell ref="H45:H46"/>
    <mergeCell ref="C44:H44"/>
    <mergeCell ref="A18:A19"/>
    <mergeCell ref="B18:B19"/>
    <mergeCell ref="F18:F19"/>
    <mergeCell ref="G18:G19"/>
    <mergeCell ref="H18:H19"/>
    <mergeCell ref="C18:E18"/>
  </mergeCells>
  <phoneticPr fontId="1" type="noConversion"/>
  <pageMargins left="0.62992125984251968" right="0.62992125984251968" top="0.62992125984251968" bottom="0.47244094488188981" header="0.31496062992125984" footer="0.31496062992125984"/>
  <pageSetup paperSize="9" orientation="portrait" horizontalDpi="0" verticalDpi="0"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sheetPr>
    <tabColor theme="0"/>
  </sheetPr>
  <dimension ref="A1:J95"/>
  <sheetViews>
    <sheetView topLeftCell="A7" zoomScaleNormal="100" workbookViewId="0">
      <selection activeCell="C6" sqref="C6:D8"/>
    </sheetView>
  </sheetViews>
  <sheetFormatPr defaultColWidth="8.875" defaultRowHeight="16.5"/>
  <cols>
    <col min="1" max="1" width="10.75" style="78" customWidth="1"/>
    <col min="2" max="2" width="9.25" style="78" customWidth="1"/>
    <col min="3" max="3" width="10.75" style="78" customWidth="1"/>
    <col min="4" max="4" width="9.25" style="78" customWidth="1"/>
    <col min="5" max="5" width="10.75" style="78" customWidth="1"/>
    <col min="6" max="6" width="9.25" style="78" customWidth="1"/>
    <col min="7" max="7" width="10.75" style="78" customWidth="1"/>
    <col min="8" max="8" width="9.25" style="78" customWidth="1"/>
    <col min="9" max="9" width="10.75" style="78" customWidth="1"/>
    <col min="10" max="10" width="9.25" style="78" customWidth="1"/>
    <col min="11" max="16384" width="8.875" style="78"/>
  </cols>
  <sheetData>
    <row r="1" spans="1:10" s="65" customFormat="1" ht="24" customHeight="1">
      <c r="A1" s="215" t="str">
        <f>'1-參賽單位資料'!A1:D1</f>
        <v>2019新北城市盃全國分齡游泳錦標賽</v>
      </c>
      <c r="B1" s="216"/>
      <c r="C1" s="216"/>
      <c r="D1" s="216"/>
      <c r="E1" s="216"/>
      <c r="F1" s="216"/>
      <c r="G1" s="216"/>
      <c r="H1" s="216"/>
      <c r="I1" s="216"/>
      <c r="J1" s="216"/>
    </row>
    <row r="2" spans="1:10" s="65" customFormat="1" ht="25.9" customHeight="1">
      <c r="A2" s="217" t="s">
        <v>82</v>
      </c>
      <c r="B2" s="218"/>
      <c r="C2" s="218"/>
      <c r="D2" s="218"/>
      <c r="E2" s="218"/>
      <c r="F2" s="218"/>
      <c r="G2" s="218"/>
      <c r="H2" s="218"/>
      <c r="I2" s="218"/>
      <c r="J2" s="218"/>
    </row>
    <row r="3" spans="1:10" s="65" customFormat="1" ht="30" customHeight="1">
      <c r="A3" s="220" t="s">
        <v>83</v>
      </c>
      <c r="B3" s="131"/>
      <c r="C3" s="131"/>
      <c r="D3" s="131"/>
      <c r="E3" s="131"/>
      <c r="F3" s="131"/>
      <c r="G3" s="131"/>
      <c r="H3" s="131"/>
      <c r="I3" s="131"/>
      <c r="J3" s="131"/>
    </row>
    <row r="4" spans="1:10" s="66" customFormat="1" ht="28.15" customHeight="1" thickBot="1">
      <c r="A4" s="219" t="s">
        <v>68</v>
      </c>
      <c r="B4" s="219"/>
      <c r="C4" s="202">
        <f>'1-參賽單位資料'!C5:D5</f>
        <v>0</v>
      </c>
      <c r="D4" s="202"/>
      <c r="E4" s="202"/>
      <c r="F4" s="202"/>
      <c r="G4" s="202"/>
      <c r="H4" s="202"/>
      <c r="I4" s="202"/>
      <c r="J4" s="202"/>
    </row>
    <row r="5" spans="1:10" s="67" customFormat="1" ht="18" customHeight="1">
      <c r="A5" s="211" t="s">
        <v>72</v>
      </c>
      <c r="B5" s="212"/>
      <c r="C5" s="211" t="s">
        <v>73</v>
      </c>
      <c r="D5" s="212"/>
      <c r="E5" s="211" t="s">
        <v>74</v>
      </c>
      <c r="F5" s="212"/>
      <c r="G5" s="213"/>
      <c r="H5" s="214"/>
      <c r="I5" s="213"/>
      <c r="J5" s="214"/>
    </row>
    <row r="6" spans="1:10" s="68" customFormat="1" ht="35.1" customHeight="1">
      <c r="A6" s="205" t="s">
        <v>69</v>
      </c>
      <c r="B6" s="206"/>
      <c r="C6" s="205" t="s">
        <v>69</v>
      </c>
      <c r="D6" s="206"/>
      <c r="E6" s="205" t="s">
        <v>69</v>
      </c>
      <c r="F6" s="206"/>
      <c r="G6" s="205" t="s">
        <v>69</v>
      </c>
      <c r="H6" s="206"/>
      <c r="I6" s="205" t="s">
        <v>69</v>
      </c>
      <c r="J6" s="206"/>
    </row>
    <row r="7" spans="1:10" s="68" customFormat="1" ht="15.75">
      <c r="A7" s="205"/>
      <c r="B7" s="206"/>
      <c r="C7" s="205"/>
      <c r="D7" s="206"/>
      <c r="E7" s="205"/>
      <c r="F7" s="206"/>
      <c r="G7" s="205"/>
      <c r="H7" s="206"/>
      <c r="I7" s="205"/>
      <c r="J7" s="206"/>
    </row>
    <row r="8" spans="1:10" s="68" customFormat="1" ht="75" customHeight="1">
      <c r="A8" s="205"/>
      <c r="B8" s="206"/>
      <c r="C8" s="205"/>
      <c r="D8" s="206"/>
      <c r="E8" s="205"/>
      <c r="F8" s="206"/>
      <c r="G8" s="205"/>
      <c r="H8" s="206"/>
      <c r="I8" s="205"/>
      <c r="J8" s="206"/>
    </row>
    <row r="9" spans="1:10" s="71" customFormat="1" ht="18" customHeight="1">
      <c r="A9" s="69"/>
      <c r="B9" s="70"/>
      <c r="C9" s="69"/>
      <c r="D9" s="70"/>
      <c r="E9" s="69"/>
      <c r="F9" s="70"/>
      <c r="G9" s="69"/>
      <c r="H9" s="70"/>
      <c r="I9" s="69"/>
      <c r="J9" s="70"/>
    </row>
    <row r="10" spans="1:10" s="71" customFormat="1" ht="18" customHeight="1">
      <c r="A10" s="69" t="s">
        <v>75</v>
      </c>
      <c r="B10" s="70">
        <f>'1-參賽單位資料'!C7</f>
        <v>0</v>
      </c>
      <c r="C10" s="69" t="s">
        <v>75</v>
      </c>
      <c r="D10" s="70">
        <f>'1-參賽單位資料'!C9</f>
        <v>0</v>
      </c>
      <c r="E10" s="69" t="s">
        <v>75</v>
      </c>
      <c r="F10" s="70">
        <f>'1-參賽單位資料'!C11</f>
        <v>0</v>
      </c>
      <c r="G10" s="69" t="s">
        <v>75</v>
      </c>
      <c r="H10" s="83"/>
      <c r="I10" s="69" t="s">
        <v>75</v>
      </c>
      <c r="J10" s="83"/>
    </row>
    <row r="11" spans="1:10" s="71" customFormat="1" ht="18" customHeight="1">
      <c r="A11" s="69"/>
      <c r="B11" s="70"/>
      <c r="C11" s="69"/>
      <c r="D11" s="70"/>
      <c r="E11" s="69"/>
      <c r="F11" s="70"/>
      <c r="G11" s="69"/>
      <c r="H11" s="70"/>
      <c r="I11" s="69"/>
      <c r="J11" s="70"/>
    </row>
    <row r="12" spans="1:10" s="71" customFormat="1" ht="18" customHeight="1">
      <c r="A12" s="69"/>
      <c r="B12" s="70"/>
      <c r="C12" s="69"/>
      <c r="D12" s="70"/>
      <c r="E12" s="69"/>
      <c r="F12" s="70"/>
      <c r="G12" s="69"/>
      <c r="H12" s="70"/>
      <c r="I12" s="69"/>
      <c r="J12" s="70"/>
    </row>
    <row r="13" spans="1:10" s="71" customFormat="1" ht="18" customHeight="1" thickBot="1">
      <c r="A13" s="72"/>
      <c r="B13" s="73"/>
      <c r="C13" s="72"/>
      <c r="D13" s="73"/>
      <c r="E13" s="72"/>
      <c r="F13" s="73"/>
      <c r="G13" s="72"/>
      <c r="H13" s="73"/>
      <c r="I13" s="72"/>
      <c r="J13" s="73"/>
    </row>
    <row r="14" spans="1:10" s="68" customFormat="1" ht="18" customHeight="1">
      <c r="A14" s="203">
        <v>1</v>
      </c>
      <c r="B14" s="204"/>
      <c r="C14" s="203">
        <v>2</v>
      </c>
      <c r="D14" s="204"/>
      <c r="E14" s="203">
        <v>3</v>
      </c>
      <c r="F14" s="204"/>
      <c r="G14" s="203">
        <v>4</v>
      </c>
      <c r="H14" s="204"/>
      <c r="I14" s="203">
        <v>5</v>
      </c>
      <c r="J14" s="204"/>
    </row>
    <row r="15" spans="1:10" s="68" customFormat="1" ht="35.1" customHeight="1">
      <c r="A15" s="205" t="s">
        <v>69</v>
      </c>
      <c r="B15" s="206"/>
      <c r="C15" s="205" t="s">
        <v>69</v>
      </c>
      <c r="D15" s="206"/>
      <c r="E15" s="205" t="s">
        <v>69</v>
      </c>
      <c r="F15" s="206"/>
      <c r="G15" s="205" t="s">
        <v>69</v>
      </c>
      <c r="H15" s="206"/>
      <c r="I15" s="205" t="s">
        <v>69</v>
      </c>
      <c r="J15" s="206"/>
    </row>
    <row r="16" spans="1:10" s="68" customFormat="1" ht="15.75">
      <c r="A16" s="205"/>
      <c r="B16" s="206"/>
      <c r="C16" s="205"/>
      <c r="D16" s="206"/>
      <c r="E16" s="205"/>
      <c r="F16" s="206"/>
      <c r="G16" s="205"/>
      <c r="H16" s="206"/>
      <c r="I16" s="205"/>
      <c r="J16" s="206"/>
    </row>
    <row r="17" spans="1:10" s="68" customFormat="1" ht="75" customHeight="1">
      <c r="A17" s="205"/>
      <c r="B17" s="206"/>
      <c r="C17" s="205"/>
      <c r="D17" s="206"/>
      <c r="E17" s="205"/>
      <c r="F17" s="206"/>
      <c r="G17" s="205"/>
      <c r="H17" s="206"/>
      <c r="I17" s="205"/>
      <c r="J17" s="206"/>
    </row>
    <row r="18" spans="1:10" s="71" customFormat="1" ht="18" customHeight="1">
      <c r="A18" s="69" t="s">
        <v>70</v>
      </c>
      <c r="B18" s="70">
        <f>'2-選手報名表'!B10</f>
        <v>0</v>
      </c>
      <c r="C18" s="69" t="s">
        <v>70</v>
      </c>
      <c r="D18" s="70">
        <f>'2-選手報名表'!B11</f>
        <v>0</v>
      </c>
      <c r="E18" s="69" t="s">
        <v>70</v>
      </c>
      <c r="F18" s="70">
        <f>'2-選手報名表'!B12</f>
        <v>0</v>
      </c>
      <c r="G18" s="69" t="s">
        <v>70</v>
      </c>
      <c r="H18" s="70">
        <f>'2-選手報名表'!B13</f>
        <v>0</v>
      </c>
      <c r="I18" s="69" t="s">
        <v>70</v>
      </c>
      <c r="J18" s="70">
        <f>'2-選手報名表'!B14</f>
        <v>0</v>
      </c>
    </row>
    <row r="19" spans="1:10" s="71" customFormat="1" ht="18" customHeight="1">
      <c r="A19" s="69" t="s">
        <v>71</v>
      </c>
      <c r="B19" s="70">
        <f>'2-選手報名表'!G10</f>
        <v>0</v>
      </c>
      <c r="C19" s="69" t="s">
        <v>71</v>
      </c>
      <c r="D19" s="70">
        <f>'2-選手報名表'!G11</f>
        <v>0</v>
      </c>
      <c r="E19" s="69" t="s">
        <v>71</v>
      </c>
      <c r="F19" s="70">
        <f>'2-選手報名表'!G12</f>
        <v>0</v>
      </c>
      <c r="G19" s="69" t="s">
        <v>71</v>
      </c>
      <c r="H19" s="70">
        <f>'2-選手報名表'!G13</f>
        <v>0</v>
      </c>
      <c r="I19" s="69" t="s">
        <v>71</v>
      </c>
      <c r="J19" s="70">
        <f>'2-選手報名表'!G14</f>
        <v>0</v>
      </c>
    </row>
    <row r="20" spans="1:10" s="71" customFormat="1" ht="18" customHeight="1">
      <c r="A20" s="69" t="s">
        <v>76</v>
      </c>
      <c r="B20" s="70">
        <f>'2-選手報名表'!D10</f>
        <v>0</v>
      </c>
      <c r="C20" s="69" t="s">
        <v>76</v>
      </c>
      <c r="D20" s="70">
        <f>'2-選手報名表'!D11</f>
        <v>0</v>
      </c>
      <c r="E20" s="69" t="s">
        <v>76</v>
      </c>
      <c r="F20" s="70">
        <f>'2-選手報名表'!D12</f>
        <v>0</v>
      </c>
      <c r="G20" s="69" t="s">
        <v>76</v>
      </c>
      <c r="H20" s="70">
        <f>'2-選手報名表'!D13</f>
        <v>0</v>
      </c>
      <c r="I20" s="69" t="s">
        <v>76</v>
      </c>
      <c r="J20" s="70">
        <f>'2-選手報名表'!D14</f>
        <v>0</v>
      </c>
    </row>
    <row r="21" spans="1:10" s="71" customFormat="1" ht="18" customHeight="1" thickBot="1">
      <c r="A21" s="72" t="s">
        <v>78</v>
      </c>
      <c r="B21" s="74" t="e">
        <f>'2-選手報名表'!F10</f>
        <v>#N/A</v>
      </c>
      <c r="C21" s="72" t="s">
        <v>78</v>
      </c>
      <c r="D21" s="74" t="e">
        <f>'2-選手報名表'!F11</f>
        <v>#N/A</v>
      </c>
      <c r="E21" s="72" t="s">
        <v>78</v>
      </c>
      <c r="F21" s="74" t="e">
        <f>'2-選手報名表'!F12</f>
        <v>#N/A</v>
      </c>
      <c r="G21" s="72" t="s">
        <v>78</v>
      </c>
      <c r="H21" s="74" t="e">
        <f>'2-選手報名表'!F13</f>
        <v>#N/A</v>
      </c>
      <c r="I21" s="72" t="s">
        <v>78</v>
      </c>
      <c r="J21" s="74" t="e">
        <f>'2-選手報名表'!F14</f>
        <v>#N/A</v>
      </c>
    </row>
    <row r="22" spans="1:10" s="68" customFormat="1" ht="18" customHeight="1">
      <c r="A22" s="207">
        <v>6</v>
      </c>
      <c r="B22" s="208"/>
      <c r="C22" s="207">
        <v>7</v>
      </c>
      <c r="D22" s="208"/>
      <c r="E22" s="207">
        <v>8</v>
      </c>
      <c r="F22" s="208"/>
      <c r="G22" s="207">
        <v>9</v>
      </c>
      <c r="H22" s="208"/>
      <c r="I22" s="207">
        <v>10</v>
      </c>
      <c r="J22" s="208"/>
    </row>
    <row r="23" spans="1:10" s="68" customFormat="1" ht="35.1" customHeight="1">
      <c r="A23" s="209" t="s">
        <v>69</v>
      </c>
      <c r="B23" s="210"/>
      <c r="C23" s="209" t="s">
        <v>69</v>
      </c>
      <c r="D23" s="210"/>
      <c r="E23" s="209" t="s">
        <v>69</v>
      </c>
      <c r="F23" s="210"/>
      <c r="G23" s="209" t="s">
        <v>69</v>
      </c>
      <c r="H23" s="210"/>
      <c r="I23" s="209" t="s">
        <v>69</v>
      </c>
      <c r="J23" s="210"/>
    </row>
    <row r="24" spans="1:10" s="68" customFormat="1" ht="15.75">
      <c r="A24" s="209"/>
      <c r="B24" s="210"/>
      <c r="C24" s="209"/>
      <c r="D24" s="210"/>
      <c r="E24" s="209"/>
      <c r="F24" s="210"/>
      <c r="G24" s="209"/>
      <c r="H24" s="210"/>
      <c r="I24" s="209"/>
      <c r="J24" s="210"/>
    </row>
    <row r="25" spans="1:10" s="68" customFormat="1" ht="75" customHeight="1">
      <c r="A25" s="209"/>
      <c r="B25" s="210"/>
      <c r="C25" s="209"/>
      <c r="D25" s="210"/>
      <c r="E25" s="209"/>
      <c r="F25" s="210"/>
      <c r="G25" s="209"/>
      <c r="H25" s="210"/>
      <c r="I25" s="209"/>
      <c r="J25" s="210"/>
    </row>
    <row r="26" spans="1:10" s="71" customFormat="1" ht="18" customHeight="1">
      <c r="A26" s="69" t="s">
        <v>70</v>
      </c>
      <c r="B26" s="70">
        <f>'2-選手報名表'!B15</f>
        <v>0</v>
      </c>
      <c r="C26" s="69" t="s">
        <v>70</v>
      </c>
      <c r="D26" s="70">
        <f>'2-選手報名表'!B16</f>
        <v>0</v>
      </c>
      <c r="E26" s="69" t="s">
        <v>70</v>
      </c>
      <c r="F26" s="70">
        <f>'2-選手報名表'!B17</f>
        <v>0</v>
      </c>
      <c r="G26" s="69" t="s">
        <v>70</v>
      </c>
      <c r="H26" s="70">
        <f>'2-選手報名表'!B18</f>
        <v>0</v>
      </c>
      <c r="I26" s="69" t="s">
        <v>70</v>
      </c>
      <c r="J26" s="70">
        <f>'2-選手報名表'!B19</f>
        <v>0</v>
      </c>
    </row>
    <row r="27" spans="1:10" s="71" customFormat="1" ht="18" customHeight="1">
      <c r="A27" s="69" t="s">
        <v>71</v>
      </c>
      <c r="B27" s="70">
        <f>'2-選手報名表'!G15</f>
        <v>0</v>
      </c>
      <c r="C27" s="69" t="s">
        <v>71</v>
      </c>
      <c r="D27" s="70">
        <f>'2-選手報名表'!G16</f>
        <v>0</v>
      </c>
      <c r="E27" s="69" t="s">
        <v>71</v>
      </c>
      <c r="F27" s="70">
        <f>'2-選手報名表'!G17</f>
        <v>0</v>
      </c>
      <c r="G27" s="69" t="s">
        <v>71</v>
      </c>
      <c r="H27" s="70">
        <f>'2-選手報名表'!G18</f>
        <v>0</v>
      </c>
      <c r="I27" s="69" t="s">
        <v>71</v>
      </c>
      <c r="J27" s="70">
        <f>'2-選手報名表'!G19</f>
        <v>0</v>
      </c>
    </row>
    <row r="28" spans="1:10" s="71" customFormat="1" ht="18" customHeight="1">
      <c r="A28" s="69" t="s">
        <v>76</v>
      </c>
      <c r="B28" s="70">
        <f>'2-選手報名表'!D15</f>
        <v>0</v>
      </c>
      <c r="C28" s="69" t="s">
        <v>76</v>
      </c>
      <c r="D28" s="70">
        <f>'2-選手報名表'!D16</f>
        <v>0</v>
      </c>
      <c r="E28" s="69" t="s">
        <v>76</v>
      </c>
      <c r="F28" s="70">
        <f>'2-選手報名表'!D17</f>
        <v>0</v>
      </c>
      <c r="G28" s="69" t="s">
        <v>76</v>
      </c>
      <c r="H28" s="70">
        <f>'2-選手報名表'!D18</f>
        <v>0</v>
      </c>
      <c r="I28" s="69" t="s">
        <v>76</v>
      </c>
      <c r="J28" s="70">
        <f>'2-選手報名表'!D19</f>
        <v>0</v>
      </c>
    </row>
    <row r="29" spans="1:10" s="77" customFormat="1" ht="18" customHeight="1" thickBot="1">
      <c r="A29" s="75" t="s">
        <v>77</v>
      </c>
      <c r="B29" s="76" t="e">
        <f>'2-選手報名表'!F15</f>
        <v>#N/A</v>
      </c>
      <c r="C29" s="75" t="s">
        <v>77</v>
      </c>
      <c r="D29" s="76" t="e">
        <f>'2-選手報名表'!F16</f>
        <v>#N/A</v>
      </c>
      <c r="E29" s="75" t="s">
        <v>77</v>
      </c>
      <c r="F29" s="76" t="e">
        <f>'2-選手報名表'!F17</f>
        <v>#N/A</v>
      </c>
      <c r="G29" s="75" t="s">
        <v>77</v>
      </c>
      <c r="H29" s="76" t="e">
        <f>'2-選手報名表'!F18</f>
        <v>#N/A</v>
      </c>
      <c r="I29" s="75" t="s">
        <v>77</v>
      </c>
      <c r="J29" s="76" t="e">
        <f>'2-選手報名表'!F19</f>
        <v>#N/A</v>
      </c>
    </row>
    <row r="30" spans="1:10" s="66" customFormat="1" ht="20.45" customHeight="1" thickBot="1">
      <c r="A30" s="219" t="s">
        <v>68</v>
      </c>
      <c r="B30" s="219"/>
      <c r="C30" s="202">
        <f>'1-參賽單位資料'!C5:D5</f>
        <v>0</v>
      </c>
      <c r="D30" s="202"/>
      <c r="E30" s="202"/>
      <c r="F30" s="202"/>
      <c r="G30" s="202"/>
      <c r="H30" s="202"/>
      <c r="I30" s="202"/>
      <c r="J30" s="202"/>
    </row>
    <row r="31" spans="1:10" s="68" customFormat="1" ht="15" customHeight="1">
      <c r="A31" s="203">
        <v>11</v>
      </c>
      <c r="B31" s="204"/>
      <c r="C31" s="203">
        <v>12</v>
      </c>
      <c r="D31" s="204"/>
      <c r="E31" s="203">
        <v>13</v>
      </c>
      <c r="F31" s="204"/>
      <c r="G31" s="203">
        <v>14</v>
      </c>
      <c r="H31" s="204"/>
      <c r="I31" s="203">
        <v>15</v>
      </c>
      <c r="J31" s="204"/>
    </row>
    <row r="32" spans="1:10" s="68" customFormat="1" ht="35.1" customHeight="1">
      <c r="A32" s="205" t="s">
        <v>69</v>
      </c>
      <c r="B32" s="206"/>
      <c r="C32" s="205" t="s">
        <v>69</v>
      </c>
      <c r="D32" s="206"/>
      <c r="E32" s="205" t="s">
        <v>69</v>
      </c>
      <c r="F32" s="206"/>
      <c r="G32" s="205" t="s">
        <v>69</v>
      </c>
      <c r="H32" s="206"/>
      <c r="I32" s="205" t="s">
        <v>69</v>
      </c>
      <c r="J32" s="206"/>
    </row>
    <row r="33" spans="1:10" s="68" customFormat="1" ht="15.75">
      <c r="A33" s="205"/>
      <c r="B33" s="206"/>
      <c r="C33" s="205"/>
      <c r="D33" s="206"/>
      <c r="E33" s="205"/>
      <c r="F33" s="206"/>
      <c r="G33" s="205"/>
      <c r="H33" s="206"/>
      <c r="I33" s="205"/>
      <c r="J33" s="206"/>
    </row>
    <row r="34" spans="1:10" s="68" customFormat="1" ht="70.150000000000006" customHeight="1">
      <c r="A34" s="205"/>
      <c r="B34" s="206"/>
      <c r="C34" s="205"/>
      <c r="D34" s="206"/>
      <c r="E34" s="205"/>
      <c r="F34" s="206"/>
      <c r="G34" s="205"/>
      <c r="H34" s="206"/>
      <c r="I34" s="205"/>
      <c r="J34" s="206"/>
    </row>
    <row r="35" spans="1:10" s="71" customFormat="1" ht="15" customHeight="1">
      <c r="A35" s="69" t="s">
        <v>70</v>
      </c>
      <c r="B35" s="70">
        <f>'2-選手報名表'!B20</f>
        <v>0</v>
      </c>
      <c r="C35" s="69" t="s">
        <v>70</v>
      </c>
      <c r="D35" s="70">
        <f>'2-選手報名表'!B21</f>
        <v>0</v>
      </c>
      <c r="E35" s="69" t="s">
        <v>70</v>
      </c>
      <c r="F35" s="70">
        <f>'2-選手報名表'!B22</f>
        <v>0</v>
      </c>
      <c r="G35" s="69" t="s">
        <v>70</v>
      </c>
      <c r="H35" s="70">
        <f>'2-選手報名表'!B23</f>
        <v>0</v>
      </c>
      <c r="I35" s="69" t="s">
        <v>70</v>
      </c>
      <c r="J35" s="70">
        <f>'2-選手報名表'!B24</f>
        <v>0</v>
      </c>
    </row>
    <row r="36" spans="1:10" s="71" customFormat="1" ht="15" customHeight="1">
      <c r="A36" s="69" t="s">
        <v>71</v>
      </c>
      <c r="B36" s="70">
        <f>'2-選手報名表'!G20</f>
        <v>0</v>
      </c>
      <c r="C36" s="69" t="s">
        <v>71</v>
      </c>
      <c r="D36" s="70">
        <f>'2-選手報名表'!G21</f>
        <v>0</v>
      </c>
      <c r="E36" s="69" t="s">
        <v>71</v>
      </c>
      <c r="F36" s="70">
        <f>'2-選手報名表'!G22</f>
        <v>0</v>
      </c>
      <c r="G36" s="69" t="s">
        <v>71</v>
      </c>
      <c r="H36" s="70">
        <f>'2-選手報名表'!G23</f>
        <v>0</v>
      </c>
      <c r="I36" s="69" t="s">
        <v>71</v>
      </c>
      <c r="J36" s="70">
        <f>'2-選手報名表'!G24</f>
        <v>0</v>
      </c>
    </row>
    <row r="37" spans="1:10" s="71" customFormat="1" ht="15" customHeight="1">
      <c r="A37" s="69" t="s">
        <v>76</v>
      </c>
      <c r="B37" s="70">
        <f>'2-選手報名表'!D20</f>
        <v>0</v>
      </c>
      <c r="C37" s="69" t="s">
        <v>76</v>
      </c>
      <c r="D37" s="70">
        <f>'2-選手報名表'!D21</f>
        <v>0</v>
      </c>
      <c r="E37" s="69" t="s">
        <v>76</v>
      </c>
      <c r="F37" s="70">
        <f>'2-選手報名表'!D22</f>
        <v>0</v>
      </c>
      <c r="G37" s="69" t="s">
        <v>76</v>
      </c>
      <c r="H37" s="70">
        <f>'2-選手報名表'!D23</f>
        <v>0</v>
      </c>
      <c r="I37" s="69" t="s">
        <v>76</v>
      </c>
      <c r="J37" s="70">
        <f>'2-選手報名表'!D24</f>
        <v>0</v>
      </c>
    </row>
    <row r="38" spans="1:10" s="71" customFormat="1" ht="15" customHeight="1" thickBot="1">
      <c r="A38" s="72" t="s">
        <v>78</v>
      </c>
      <c r="B38" s="76" t="e">
        <f>'2-選手報名表'!F20</f>
        <v>#N/A</v>
      </c>
      <c r="C38" s="72" t="s">
        <v>78</v>
      </c>
      <c r="D38" s="76" t="e">
        <f>'2-選手報名表'!F21</f>
        <v>#N/A</v>
      </c>
      <c r="E38" s="72" t="s">
        <v>78</v>
      </c>
      <c r="F38" s="76" t="e">
        <f>'2-選手報名表'!F22</f>
        <v>#N/A</v>
      </c>
      <c r="G38" s="72" t="s">
        <v>78</v>
      </c>
      <c r="H38" s="76" t="e">
        <f>'2-選手報名表'!F23</f>
        <v>#N/A</v>
      </c>
      <c r="I38" s="72" t="s">
        <v>78</v>
      </c>
      <c r="J38" s="76" t="e">
        <f>'2-選手報名表'!F24</f>
        <v>#N/A</v>
      </c>
    </row>
    <row r="39" spans="1:10" s="68" customFormat="1" ht="15" customHeight="1">
      <c r="A39" s="203">
        <v>16</v>
      </c>
      <c r="B39" s="204"/>
      <c r="C39" s="203">
        <v>17</v>
      </c>
      <c r="D39" s="204"/>
      <c r="E39" s="203">
        <v>18</v>
      </c>
      <c r="F39" s="204"/>
      <c r="G39" s="203">
        <v>19</v>
      </c>
      <c r="H39" s="204"/>
      <c r="I39" s="203">
        <v>20</v>
      </c>
      <c r="J39" s="204"/>
    </row>
    <row r="40" spans="1:10" s="68" customFormat="1" ht="35.1" customHeight="1">
      <c r="A40" s="205" t="s">
        <v>69</v>
      </c>
      <c r="B40" s="206"/>
      <c r="C40" s="205" t="s">
        <v>69</v>
      </c>
      <c r="D40" s="206"/>
      <c r="E40" s="205" t="s">
        <v>69</v>
      </c>
      <c r="F40" s="206"/>
      <c r="G40" s="205" t="s">
        <v>69</v>
      </c>
      <c r="H40" s="206"/>
      <c r="I40" s="205" t="s">
        <v>69</v>
      </c>
      <c r="J40" s="206"/>
    </row>
    <row r="41" spans="1:10" s="68" customFormat="1" ht="15.75">
      <c r="A41" s="205"/>
      <c r="B41" s="206"/>
      <c r="C41" s="205"/>
      <c r="D41" s="206"/>
      <c r="E41" s="205"/>
      <c r="F41" s="206"/>
      <c r="G41" s="205"/>
      <c r="H41" s="206"/>
      <c r="I41" s="205"/>
      <c r="J41" s="206"/>
    </row>
    <row r="42" spans="1:10" s="68" customFormat="1" ht="70.150000000000006" customHeight="1">
      <c r="A42" s="205"/>
      <c r="B42" s="206"/>
      <c r="C42" s="205"/>
      <c r="D42" s="206"/>
      <c r="E42" s="205"/>
      <c r="F42" s="206"/>
      <c r="G42" s="205"/>
      <c r="H42" s="206"/>
      <c r="I42" s="205"/>
      <c r="J42" s="206"/>
    </row>
    <row r="43" spans="1:10" s="71" customFormat="1" ht="15" customHeight="1">
      <c r="A43" s="69" t="s">
        <v>70</v>
      </c>
      <c r="B43" s="70">
        <f>'2-選手報名表'!B25</f>
        <v>0</v>
      </c>
      <c r="C43" s="69" t="s">
        <v>70</v>
      </c>
      <c r="D43" s="70">
        <f>'2-選手報名表'!B26</f>
        <v>0</v>
      </c>
      <c r="E43" s="69" t="s">
        <v>70</v>
      </c>
      <c r="F43" s="70">
        <f>'2-選手報名表'!B27</f>
        <v>0</v>
      </c>
      <c r="G43" s="69" t="s">
        <v>70</v>
      </c>
      <c r="H43" s="70">
        <f>'2-選手報名表'!B28</f>
        <v>0</v>
      </c>
      <c r="I43" s="69" t="s">
        <v>70</v>
      </c>
      <c r="J43" s="70">
        <f>'2-選手報名表'!B29</f>
        <v>0</v>
      </c>
    </row>
    <row r="44" spans="1:10" s="71" customFormat="1" ht="15" customHeight="1">
      <c r="A44" s="69" t="s">
        <v>71</v>
      </c>
      <c r="B44" s="70">
        <f>'2-選手報名表'!G25</f>
        <v>0</v>
      </c>
      <c r="C44" s="69" t="s">
        <v>71</v>
      </c>
      <c r="D44" s="70">
        <f>'2-選手報名表'!G26</f>
        <v>0</v>
      </c>
      <c r="E44" s="69" t="s">
        <v>71</v>
      </c>
      <c r="F44" s="70">
        <f>'2-選手報名表'!G27</f>
        <v>0</v>
      </c>
      <c r="G44" s="69" t="s">
        <v>71</v>
      </c>
      <c r="H44" s="70">
        <f>'2-選手報名表'!G28</f>
        <v>0</v>
      </c>
      <c r="I44" s="69" t="s">
        <v>71</v>
      </c>
      <c r="J44" s="70">
        <f>'2-選手報名表'!G29</f>
        <v>0</v>
      </c>
    </row>
    <row r="45" spans="1:10" s="71" customFormat="1" ht="15" customHeight="1">
      <c r="A45" s="69" t="s">
        <v>76</v>
      </c>
      <c r="B45" s="70">
        <f>'2-選手報名表'!D25</f>
        <v>0</v>
      </c>
      <c r="C45" s="69" t="s">
        <v>76</v>
      </c>
      <c r="D45" s="70">
        <f>'2-選手報名表'!D26</f>
        <v>0</v>
      </c>
      <c r="E45" s="69" t="s">
        <v>76</v>
      </c>
      <c r="F45" s="70">
        <f>'2-選手報名表'!D27</f>
        <v>0</v>
      </c>
      <c r="G45" s="69" t="s">
        <v>76</v>
      </c>
      <c r="H45" s="70">
        <f>'2-選手報名表'!D28</f>
        <v>0</v>
      </c>
      <c r="I45" s="69" t="s">
        <v>76</v>
      </c>
      <c r="J45" s="70">
        <f>'2-選手報名表'!D29</f>
        <v>0</v>
      </c>
    </row>
    <row r="46" spans="1:10" s="71" customFormat="1" ht="15" customHeight="1" thickBot="1">
      <c r="A46" s="72" t="s">
        <v>78</v>
      </c>
      <c r="B46" s="76" t="e">
        <f>'2-選手報名表'!F25</f>
        <v>#N/A</v>
      </c>
      <c r="C46" s="72" t="s">
        <v>78</v>
      </c>
      <c r="D46" s="76" t="e">
        <f>'2-選手報名表'!F26</f>
        <v>#N/A</v>
      </c>
      <c r="E46" s="72" t="s">
        <v>78</v>
      </c>
      <c r="F46" s="76" t="e">
        <f>'2-選手報名表'!F27</f>
        <v>#N/A</v>
      </c>
      <c r="G46" s="72" t="s">
        <v>78</v>
      </c>
      <c r="H46" s="76" t="e">
        <f>'2-選手報名表'!F28</f>
        <v>#N/A</v>
      </c>
      <c r="I46" s="72" t="s">
        <v>78</v>
      </c>
      <c r="J46" s="76" t="e">
        <f>'2-選手報名表'!F29</f>
        <v>#N/A</v>
      </c>
    </row>
    <row r="47" spans="1:10" s="68" customFormat="1" ht="15" customHeight="1">
      <c r="A47" s="203">
        <v>21</v>
      </c>
      <c r="B47" s="204"/>
      <c r="C47" s="203">
        <v>22</v>
      </c>
      <c r="D47" s="204"/>
      <c r="E47" s="203">
        <v>23</v>
      </c>
      <c r="F47" s="204"/>
      <c r="G47" s="203">
        <v>24</v>
      </c>
      <c r="H47" s="204"/>
      <c r="I47" s="203">
        <v>25</v>
      </c>
      <c r="J47" s="204"/>
    </row>
    <row r="48" spans="1:10" s="68" customFormat="1" ht="35.1" customHeight="1">
      <c r="A48" s="205" t="s">
        <v>69</v>
      </c>
      <c r="B48" s="206"/>
      <c r="C48" s="205" t="s">
        <v>69</v>
      </c>
      <c r="D48" s="206"/>
      <c r="E48" s="205" t="s">
        <v>69</v>
      </c>
      <c r="F48" s="206"/>
      <c r="G48" s="205" t="s">
        <v>69</v>
      </c>
      <c r="H48" s="206"/>
      <c r="I48" s="205" t="s">
        <v>69</v>
      </c>
      <c r="J48" s="206"/>
    </row>
    <row r="49" spans="1:10" s="68" customFormat="1" ht="15.75">
      <c r="A49" s="205"/>
      <c r="B49" s="206"/>
      <c r="C49" s="205"/>
      <c r="D49" s="206"/>
      <c r="E49" s="205"/>
      <c r="F49" s="206"/>
      <c r="G49" s="205"/>
      <c r="H49" s="206"/>
      <c r="I49" s="205"/>
      <c r="J49" s="206"/>
    </row>
    <row r="50" spans="1:10" s="68" customFormat="1" ht="70.150000000000006" customHeight="1">
      <c r="A50" s="205"/>
      <c r="B50" s="206"/>
      <c r="C50" s="205"/>
      <c r="D50" s="206"/>
      <c r="E50" s="205"/>
      <c r="F50" s="206"/>
      <c r="G50" s="205"/>
      <c r="H50" s="206"/>
      <c r="I50" s="205"/>
      <c r="J50" s="206"/>
    </row>
    <row r="51" spans="1:10" s="71" customFormat="1" ht="15" customHeight="1">
      <c r="A51" s="69" t="s">
        <v>70</v>
      </c>
      <c r="B51" s="70">
        <f>'2-選手報名表'!B30</f>
        <v>0</v>
      </c>
      <c r="C51" s="69" t="s">
        <v>70</v>
      </c>
      <c r="D51" s="70">
        <f>'2-選手報名表'!B31</f>
        <v>0</v>
      </c>
      <c r="E51" s="69" t="s">
        <v>70</v>
      </c>
      <c r="F51" s="70">
        <f>'2-選手報名表'!B32</f>
        <v>0</v>
      </c>
      <c r="G51" s="69" t="s">
        <v>70</v>
      </c>
      <c r="H51" s="70">
        <f>'2-選手報名表'!B33</f>
        <v>0</v>
      </c>
      <c r="I51" s="69" t="s">
        <v>70</v>
      </c>
      <c r="J51" s="70">
        <f>'2-選手報名表'!B34</f>
        <v>0</v>
      </c>
    </row>
    <row r="52" spans="1:10" s="71" customFormat="1" ht="15" customHeight="1">
      <c r="A52" s="69" t="s">
        <v>71</v>
      </c>
      <c r="B52" s="70">
        <f>'2-選手報名表'!G30</f>
        <v>0</v>
      </c>
      <c r="C52" s="69" t="s">
        <v>71</v>
      </c>
      <c r="D52" s="70">
        <f>'2-選手報名表'!G31</f>
        <v>0</v>
      </c>
      <c r="E52" s="69" t="s">
        <v>71</v>
      </c>
      <c r="F52" s="70">
        <f>'2-選手報名表'!G32</f>
        <v>0</v>
      </c>
      <c r="G52" s="69" t="s">
        <v>71</v>
      </c>
      <c r="H52" s="70">
        <f>'2-選手報名表'!G33</f>
        <v>0</v>
      </c>
      <c r="I52" s="69" t="s">
        <v>71</v>
      </c>
      <c r="J52" s="70">
        <f>'2-選手報名表'!G34</f>
        <v>0</v>
      </c>
    </row>
    <row r="53" spans="1:10" s="71" customFormat="1" ht="15" customHeight="1">
      <c r="A53" s="69" t="s">
        <v>76</v>
      </c>
      <c r="B53" s="70">
        <f>'2-選手報名表'!D30</f>
        <v>0</v>
      </c>
      <c r="C53" s="69" t="s">
        <v>76</v>
      </c>
      <c r="D53" s="70">
        <f>'2-選手報名表'!D31</f>
        <v>0</v>
      </c>
      <c r="E53" s="69" t="s">
        <v>76</v>
      </c>
      <c r="F53" s="70">
        <f>'2-選手報名表'!D32</f>
        <v>0</v>
      </c>
      <c r="G53" s="69" t="s">
        <v>76</v>
      </c>
      <c r="H53" s="70">
        <f>'2-選手報名表'!D33</f>
        <v>0</v>
      </c>
      <c r="I53" s="69" t="s">
        <v>76</v>
      </c>
      <c r="J53" s="70">
        <f>'2-選手報名表'!D34</f>
        <v>0</v>
      </c>
    </row>
    <row r="54" spans="1:10" s="71" customFormat="1" ht="15" customHeight="1" thickBot="1">
      <c r="A54" s="72" t="s">
        <v>78</v>
      </c>
      <c r="B54" s="76" t="e">
        <f>'2-選手報名表'!F30</f>
        <v>#N/A</v>
      </c>
      <c r="C54" s="72" t="s">
        <v>78</v>
      </c>
      <c r="D54" s="76" t="e">
        <f>'2-選手報名表'!F31</f>
        <v>#N/A</v>
      </c>
      <c r="E54" s="72" t="s">
        <v>78</v>
      </c>
      <c r="F54" s="76" t="e">
        <f>'2-選手報名表'!F32</f>
        <v>#N/A</v>
      </c>
      <c r="G54" s="72" t="s">
        <v>78</v>
      </c>
      <c r="H54" s="76" t="e">
        <f>'2-選手報名表'!F33</f>
        <v>#N/A</v>
      </c>
      <c r="I54" s="72" t="s">
        <v>78</v>
      </c>
      <c r="J54" s="76" t="e">
        <f>'2-選手報名表'!F34</f>
        <v>#N/A</v>
      </c>
    </row>
    <row r="55" spans="1:10" s="68" customFormat="1" ht="15" customHeight="1">
      <c r="A55" s="203">
        <v>26</v>
      </c>
      <c r="B55" s="204"/>
      <c r="C55" s="203">
        <v>27</v>
      </c>
      <c r="D55" s="204"/>
      <c r="E55" s="203">
        <v>28</v>
      </c>
      <c r="F55" s="204"/>
      <c r="G55" s="203">
        <v>29</v>
      </c>
      <c r="H55" s="204"/>
      <c r="I55" s="203">
        <v>30</v>
      </c>
      <c r="J55" s="204"/>
    </row>
    <row r="56" spans="1:10" s="68" customFormat="1" ht="35.1" customHeight="1">
      <c r="A56" s="205" t="s">
        <v>69</v>
      </c>
      <c r="B56" s="206"/>
      <c r="C56" s="205" t="s">
        <v>69</v>
      </c>
      <c r="D56" s="206"/>
      <c r="E56" s="205" t="s">
        <v>69</v>
      </c>
      <c r="F56" s="206"/>
      <c r="G56" s="205" t="s">
        <v>69</v>
      </c>
      <c r="H56" s="206"/>
      <c r="I56" s="205" t="s">
        <v>69</v>
      </c>
      <c r="J56" s="206"/>
    </row>
    <row r="57" spans="1:10" s="68" customFormat="1" ht="15.75">
      <c r="A57" s="205"/>
      <c r="B57" s="206"/>
      <c r="C57" s="205"/>
      <c r="D57" s="206"/>
      <c r="E57" s="205"/>
      <c r="F57" s="206"/>
      <c r="G57" s="205"/>
      <c r="H57" s="206"/>
      <c r="I57" s="205"/>
      <c r="J57" s="206"/>
    </row>
    <row r="58" spans="1:10" s="68" customFormat="1" ht="70.150000000000006" customHeight="1">
      <c r="A58" s="205"/>
      <c r="B58" s="206"/>
      <c r="C58" s="205"/>
      <c r="D58" s="206"/>
      <c r="E58" s="205"/>
      <c r="F58" s="206"/>
      <c r="G58" s="205"/>
      <c r="H58" s="206"/>
      <c r="I58" s="205"/>
      <c r="J58" s="206"/>
    </row>
    <row r="59" spans="1:10" s="71" customFormat="1" ht="15" customHeight="1">
      <c r="A59" s="69" t="s">
        <v>70</v>
      </c>
      <c r="B59" s="70">
        <f>'2-選手報名表'!B35</f>
        <v>0</v>
      </c>
      <c r="C59" s="69" t="s">
        <v>70</v>
      </c>
      <c r="D59" s="70">
        <f>'2-選手報名表'!B36</f>
        <v>0</v>
      </c>
      <c r="E59" s="69" t="s">
        <v>70</v>
      </c>
      <c r="F59" s="70">
        <f>'2-選手報名表'!B37</f>
        <v>0</v>
      </c>
      <c r="G59" s="69" t="s">
        <v>70</v>
      </c>
      <c r="H59" s="70">
        <f>'2-選手報名表'!B38</f>
        <v>0</v>
      </c>
      <c r="I59" s="69" t="s">
        <v>70</v>
      </c>
      <c r="J59" s="70">
        <f>'2-選手報名表'!B39</f>
        <v>0</v>
      </c>
    </row>
    <row r="60" spans="1:10" s="71" customFormat="1" ht="15" customHeight="1">
      <c r="A60" s="69" t="s">
        <v>71</v>
      </c>
      <c r="B60" s="70">
        <f>'2-選手報名表'!G35</f>
        <v>0</v>
      </c>
      <c r="C60" s="69" t="s">
        <v>71</v>
      </c>
      <c r="D60" s="70">
        <f>'2-選手報名表'!G36</f>
        <v>0</v>
      </c>
      <c r="E60" s="69" t="s">
        <v>71</v>
      </c>
      <c r="F60" s="70">
        <f>'2-選手報名表'!G37</f>
        <v>0</v>
      </c>
      <c r="G60" s="69" t="s">
        <v>71</v>
      </c>
      <c r="H60" s="70">
        <f>'2-選手報名表'!G38</f>
        <v>0</v>
      </c>
      <c r="I60" s="69" t="s">
        <v>71</v>
      </c>
      <c r="J60" s="70">
        <f>'2-選手報名表'!G39</f>
        <v>0</v>
      </c>
    </row>
    <row r="61" spans="1:10" s="71" customFormat="1" ht="15" customHeight="1">
      <c r="A61" s="69" t="s">
        <v>76</v>
      </c>
      <c r="B61" s="70">
        <f>'2-選手報名表'!D35</f>
        <v>0</v>
      </c>
      <c r="C61" s="69" t="s">
        <v>76</v>
      </c>
      <c r="D61" s="70">
        <f>'2-選手報名表'!D36</f>
        <v>0</v>
      </c>
      <c r="E61" s="69" t="s">
        <v>76</v>
      </c>
      <c r="F61" s="70">
        <f>'2-選手報名表'!D37</f>
        <v>0</v>
      </c>
      <c r="G61" s="69" t="s">
        <v>76</v>
      </c>
      <c r="H61" s="70">
        <f>'2-選手報名表'!D38</f>
        <v>0</v>
      </c>
      <c r="I61" s="69" t="s">
        <v>76</v>
      </c>
      <c r="J61" s="70">
        <f>'2-選手報名表'!D39</f>
        <v>0</v>
      </c>
    </row>
    <row r="62" spans="1:10" s="71" customFormat="1" ht="15" customHeight="1" thickBot="1">
      <c r="A62" s="72" t="s">
        <v>77</v>
      </c>
      <c r="B62" s="76" t="e">
        <f>'2-選手報名表'!F35</f>
        <v>#N/A</v>
      </c>
      <c r="C62" s="72" t="s">
        <v>77</v>
      </c>
      <c r="D62" s="76" t="e">
        <f>'2-選手報名表'!F36</f>
        <v>#N/A</v>
      </c>
      <c r="E62" s="72" t="s">
        <v>77</v>
      </c>
      <c r="F62" s="76" t="e">
        <f>'2-選手報名表'!F37</f>
        <v>#N/A</v>
      </c>
      <c r="G62" s="72" t="s">
        <v>77</v>
      </c>
      <c r="H62" s="76" t="e">
        <f>'2-選手報名表'!F38</f>
        <v>#N/A</v>
      </c>
      <c r="I62" s="72" t="s">
        <v>77</v>
      </c>
      <c r="J62" s="76" t="e">
        <f>'2-選手報名表'!F39</f>
        <v>#N/A</v>
      </c>
    </row>
    <row r="63" spans="1:10" s="66" customFormat="1" ht="20.45" customHeight="1" thickBot="1">
      <c r="A63" s="219" t="s">
        <v>68</v>
      </c>
      <c r="B63" s="219"/>
      <c r="C63" s="202">
        <f>'1-參賽單位資料'!C5:D5</f>
        <v>0</v>
      </c>
      <c r="D63" s="202"/>
      <c r="E63" s="202"/>
      <c r="F63" s="202"/>
      <c r="G63" s="202"/>
      <c r="H63" s="202"/>
      <c r="I63" s="202"/>
      <c r="J63" s="202"/>
    </row>
    <row r="64" spans="1:10" s="68" customFormat="1" ht="15" customHeight="1">
      <c r="A64" s="203">
        <v>31</v>
      </c>
      <c r="B64" s="204"/>
      <c r="C64" s="203">
        <v>32</v>
      </c>
      <c r="D64" s="204"/>
      <c r="E64" s="203">
        <v>33</v>
      </c>
      <c r="F64" s="204"/>
      <c r="G64" s="203">
        <v>34</v>
      </c>
      <c r="H64" s="204"/>
      <c r="I64" s="203">
        <v>35</v>
      </c>
      <c r="J64" s="204"/>
    </row>
    <row r="65" spans="1:10" s="68" customFormat="1" ht="35.1" customHeight="1">
      <c r="A65" s="205" t="s">
        <v>69</v>
      </c>
      <c r="B65" s="206"/>
      <c r="C65" s="205" t="s">
        <v>69</v>
      </c>
      <c r="D65" s="206"/>
      <c r="E65" s="205" t="s">
        <v>69</v>
      </c>
      <c r="F65" s="206"/>
      <c r="G65" s="205" t="s">
        <v>69</v>
      </c>
      <c r="H65" s="206"/>
      <c r="I65" s="205" t="s">
        <v>69</v>
      </c>
      <c r="J65" s="206"/>
    </row>
    <row r="66" spans="1:10" s="68" customFormat="1" ht="15.75">
      <c r="A66" s="205"/>
      <c r="B66" s="206"/>
      <c r="C66" s="205"/>
      <c r="D66" s="206"/>
      <c r="E66" s="205"/>
      <c r="F66" s="206"/>
      <c r="G66" s="205"/>
      <c r="H66" s="206"/>
      <c r="I66" s="205"/>
      <c r="J66" s="206"/>
    </row>
    <row r="67" spans="1:10" s="68" customFormat="1" ht="69.599999999999994" customHeight="1">
      <c r="A67" s="205"/>
      <c r="B67" s="206"/>
      <c r="C67" s="205"/>
      <c r="D67" s="206"/>
      <c r="E67" s="205"/>
      <c r="F67" s="206"/>
      <c r="G67" s="205"/>
      <c r="H67" s="206"/>
      <c r="I67" s="205"/>
      <c r="J67" s="206"/>
    </row>
    <row r="68" spans="1:10" s="71" customFormat="1" ht="15" customHeight="1">
      <c r="A68" s="69" t="s">
        <v>70</v>
      </c>
      <c r="B68" s="70">
        <f>'2-選手報名表'!B40</f>
        <v>0</v>
      </c>
      <c r="C68" s="69" t="s">
        <v>70</v>
      </c>
      <c r="D68" s="70">
        <f>'2-選手報名表'!B41</f>
        <v>0</v>
      </c>
      <c r="E68" s="69" t="s">
        <v>70</v>
      </c>
      <c r="F68" s="70">
        <f>'2-選手報名表'!B42</f>
        <v>0</v>
      </c>
      <c r="G68" s="69" t="s">
        <v>70</v>
      </c>
      <c r="H68" s="70">
        <f>'2-選手報名表'!B43</f>
        <v>0</v>
      </c>
      <c r="I68" s="69" t="s">
        <v>70</v>
      </c>
      <c r="J68" s="70">
        <f>'2-選手報名表'!B44</f>
        <v>0</v>
      </c>
    </row>
    <row r="69" spans="1:10" s="71" customFormat="1" ht="15" customHeight="1">
      <c r="A69" s="69" t="s">
        <v>71</v>
      </c>
      <c r="B69" s="70">
        <f>'2-選手報名表'!G40</f>
        <v>0</v>
      </c>
      <c r="C69" s="69" t="s">
        <v>71</v>
      </c>
      <c r="D69" s="70">
        <f>'2-選手報名表'!G41</f>
        <v>0</v>
      </c>
      <c r="E69" s="69" t="s">
        <v>71</v>
      </c>
      <c r="F69" s="70">
        <f>'2-選手報名表'!G42</f>
        <v>0</v>
      </c>
      <c r="G69" s="69" t="s">
        <v>71</v>
      </c>
      <c r="H69" s="70">
        <f>'2-選手報名表'!G43</f>
        <v>0</v>
      </c>
      <c r="I69" s="69" t="s">
        <v>71</v>
      </c>
      <c r="J69" s="70">
        <f>'2-選手報名表'!G44</f>
        <v>0</v>
      </c>
    </row>
    <row r="70" spans="1:10" s="71" customFormat="1" ht="15" customHeight="1">
      <c r="A70" s="69" t="s">
        <v>76</v>
      </c>
      <c r="B70" s="70">
        <f>'2-選手報名表'!D40</f>
        <v>0</v>
      </c>
      <c r="C70" s="69" t="s">
        <v>76</v>
      </c>
      <c r="D70" s="70">
        <f>'2-選手報名表'!D41</f>
        <v>0</v>
      </c>
      <c r="E70" s="69" t="s">
        <v>76</v>
      </c>
      <c r="F70" s="70">
        <f>'2-選手報名表'!D42</f>
        <v>0</v>
      </c>
      <c r="G70" s="69" t="s">
        <v>76</v>
      </c>
      <c r="H70" s="70">
        <f>'2-選手報名表'!D43</f>
        <v>0</v>
      </c>
      <c r="I70" s="69" t="s">
        <v>76</v>
      </c>
      <c r="J70" s="70">
        <f>'2-選手報名表'!D44</f>
        <v>0</v>
      </c>
    </row>
    <row r="71" spans="1:10" s="71" customFormat="1" ht="15" customHeight="1" thickBot="1">
      <c r="A71" s="72" t="s">
        <v>77</v>
      </c>
      <c r="B71" s="76" t="e">
        <f>'2-選手報名表'!F40</f>
        <v>#N/A</v>
      </c>
      <c r="C71" s="72" t="s">
        <v>77</v>
      </c>
      <c r="D71" s="76" t="e">
        <f>'2-選手報名表'!F41</f>
        <v>#N/A</v>
      </c>
      <c r="E71" s="72" t="s">
        <v>77</v>
      </c>
      <c r="F71" s="76" t="e">
        <f>'2-選手報名表'!F42</f>
        <v>#N/A</v>
      </c>
      <c r="G71" s="72" t="s">
        <v>77</v>
      </c>
      <c r="H71" s="76" t="e">
        <f>'2-選手報名表'!F43</f>
        <v>#N/A</v>
      </c>
      <c r="I71" s="72" t="s">
        <v>77</v>
      </c>
      <c r="J71" s="76" t="e">
        <f>'2-選手報名表'!F44</f>
        <v>#N/A</v>
      </c>
    </row>
    <row r="72" spans="1:10" s="68" customFormat="1" ht="15" customHeight="1">
      <c r="A72" s="203">
        <v>36</v>
      </c>
      <c r="B72" s="204"/>
      <c r="C72" s="203">
        <v>37</v>
      </c>
      <c r="D72" s="204"/>
      <c r="E72" s="203">
        <v>38</v>
      </c>
      <c r="F72" s="204"/>
      <c r="G72" s="203">
        <v>39</v>
      </c>
      <c r="H72" s="204"/>
      <c r="I72" s="203">
        <v>40</v>
      </c>
      <c r="J72" s="204"/>
    </row>
    <row r="73" spans="1:10" s="68" customFormat="1" ht="35.1" customHeight="1">
      <c r="A73" s="205" t="s">
        <v>69</v>
      </c>
      <c r="B73" s="206"/>
      <c r="C73" s="205" t="s">
        <v>69</v>
      </c>
      <c r="D73" s="206"/>
      <c r="E73" s="205" t="s">
        <v>69</v>
      </c>
      <c r="F73" s="206"/>
      <c r="G73" s="205" t="s">
        <v>69</v>
      </c>
      <c r="H73" s="206"/>
      <c r="I73" s="205" t="s">
        <v>69</v>
      </c>
      <c r="J73" s="206"/>
    </row>
    <row r="74" spans="1:10" s="68" customFormat="1" ht="15.75">
      <c r="A74" s="205"/>
      <c r="B74" s="206"/>
      <c r="C74" s="205"/>
      <c r="D74" s="206"/>
      <c r="E74" s="205"/>
      <c r="F74" s="206"/>
      <c r="G74" s="205"/>
      <c r="H74" s="206"/>
      <c r="I74" s="205"/>
      <c r="J74" s="206"/>
    </row>
    <row r="75" spans="1:10" s="68" customFormat="1" ht="69.599999999999994" customHeight="1">
      <c r="A75" s="205"/>
      <c r="B75" s="206"/>
      <c r="C75" s="205"/>
      <c r="D75" s="206"/>
      <c r="E75" s="205"/>
      <c r="F75" s="206"/>
      <c r="G75" s="205"/>
      <c r="H75" s="206"/>
      <c r="I75" s="205"/>
      <c r="J75" s="206"/>
    </row>
    <row r="76" spans="1:10" s="71" customFormat="1" ht="15" customHeight="1">
      <c r="A76" s="69" t="s">
        <v>70</v>
      </c>
      <c r="B76" s="70">
        <f>'2-選手報名表'!B45</f>
        <v>0</v>
      </c>
      <c r="C76" s="69" t="s">
        <v>70</v>
      </c>
      <c r="D76" s="70">
        <f>'2-選手報名表'!B46</f>
        <v>0</v>
      </c>
      <c r="E76" s="69" t="s">
        <v>70</v>
      </c>
      <c r="F76" s="70">
        <f>'2-選手報名表'!B47</f>
        <v>0</v>
      </c>
      <c r="G76" s="69" t="s">
        <v>70</v>
      </c>
      <c r="H76" s="70">
        <f>'2-選手報名表'!B48</f>
        <v>0</v>
      </c>
      <c r="I76" s="69" t="s">
        <v>70</v>
      </c>
      <c r="J76" s="70">
        <f>'2-選手報名表'!B49</f>
        <v>0</v>
      </c>
    </row>
    <row r="77" spans="1:10" s="71" customFormat="1" ht="15" customHeight="1">
      <c r="A77" s="69" t="s">
        <v>71</v>
      </c>
      <c r="B77" s="70">
        <f>'2-選手報名表'!G45</f>
        <v>0</v>
      </c>
      <c r="C77" s="69" t="s">
        <v>71</v>
      </c>
      <c r="D77" s="70">
        <f>'2-選手報名表'!G46</f>
        <v>0</v>
      </c>
      <c r="E77" s="69" t="s">
        <v>71</v>
      </c>
      <c r="F77" s="70">
        <f>'2-選手報名表'!G47</f>
        <v>0</v>
      </c>
      <c r="G77" s="69" t="s">
        <v>71</v>
      </c>
      <c r="H77" s="70">
        <f>'2-選手報名表'!G48</f>
        <v>0</v>
      </c>
      <c r="I77" s="69" t="s">
        <v>71</v>
      </c>
      <c r="J77" s="70">
        <f>'2-選手報名表'!G49</f>
        <v>0</v>
      </c>
    </row>
    <row r="78" spans="1:10" s="71" customFormat="1" ht="15" customHeight="1">
      <c r="A78" s="69" t="s">
        <v>76</v>
      </c>
      <c r="B78" s="70">
        <f>'2-選手報名表'!D45</f>
        <v>0</v>
      </c>
      <c r="C78" s="69" t="s">
        <v>76</v>
      </c>
      <c r="D78" s="70">
        <f>'2-選手報名表'!D46</f>
        <v>0</v>
      </c>
      <c r="E78" s="69" t="s">
        <v>76</v>
      </c>
      <c r="F78" s="70">
        <f>'2-選手報名表'!D47</f>
        <v>0</v>
      </c>
      <c r="G78" s="69" t="s">
        <v>76</v>
      </c>
      <c r="H78" s="70">
        <f>'2-選手報名表'!D48</f>
        <v>0</v>
      </c>
      <c r="I78" s="69" t="s">
        <v>76</v>
      </c>
      <c r="J78" s="70">
        <f>'2-選手報名表'!D49</f>
        <v>0</v>
      </c>
    </row>
    <row r="79" spans="1:10" s="71" customFormat="1" ht="15" customHeight="1" thickBot="1">
      <c r="A79" s="72" t="s">
        <v>77</v>
      </c>
      <c r="B79" s="76" t="e">
        <f>'2-選手報名表'!F45</f>
        <v>#N/A</v>
      </c>
      <c r="C79" s="72" t="s">
        <v>77</v>
      </c>
      <c r="D79" s="76" t="e">
        <f>'2-選手報名表'!F46</f>
        <v>#N/A</v>
      </c>
      <c r="E79" s="72" t="s">
        <v>77</v>
      </c>
      <c r="F79" s="76" t="e">
        <f>'2-選手報名表'!F47</f>
        <v>#N/A</v>
      </c>
      <c r="G79" s="72" t="s">
        <v>77</v>
      </c>
      <c r="H79" s="76" t="e">
        <f>'2-選手報名表'!F48</f>
        <v>#N/A</v>
      </c>
      <c r="I79" s="72" t="s">
        <v>77</v>
      </c>
      <c r="J79" s="76" t="e">
        <f>'2-選手報名表'!F49</f>
        <v>#N/A</v>
      </c>
    </row>
    <row r="80" spans="1:10" s="68" customFormat="1" ht="15" customHeight="1">
      <c r="A80" s="203">
        <v>41</v>
      </c>
      <c r="B80" s="204"/>
      <c r="C80" s="203">
        <v>42</v>
      </c>
      <c r="D80" s="204"/>
      <c r="E80" s="203">
        <v>43</v>
      </c>
      <c r="F80" s="204"/>
      <c r="G80" s="203">
        <v>44</v>
      </c>
      <c r="H80" s="204"/>
      <c r="I80" s="203">
        <v>45</v>
      </c>
      <c r="J80" s="204"/>
    </row>
    <row r="81" spans="1:10" s="68" customFormat="1" ht="35.1" customHeight="1">
      <c r="A81" s="205" t="s">
        <v>69</v>
      </c>
      <c r="B81" s="206"/>
      <c r="C81" s="205" t="s">
        <v>69</v>
      </c>
      <c r="D81" s="206"/>
      <c r="E81" s="205" t="s">
        <v>69</v>
      </c>
      <c r="F81" s="206"/>
      <c r="G81" s="205" t="s">
        <v>69</v>
      </c>
      <c r="H81" s="206"/>
      <c r="I81" s="205" t="s">
        <v>69</v>
      </c>
      <c r="J81" s="206"/>
    </row>
    <row r="82" spans="1:10" s="68" customFormat="1" ht="15.75">
      <c r="A82" s="205"/>
      <c r="B82" s="206"/>
      <c r="C82" s="205"/>
      <c r="D82" s="206"/>
      <c r="E82" s="205"/>
      <c r="F82" s="206"/>
      <c r="G82" s="205"/>
      <c r="H82" s="206"/>
      <c r="I82" s="205"/>
      <c r="J82" s="206"/>
    </row>
    <row r="83" spans="1:10" s="68" customFormat="1" ht="69.599999999999994" customHeight="1">
      <c r="A83" s="205"/>
      <c r="B83" s="206"/>
      <c r="C83" s="205"/>
      <c r="D83" s="206"/>
      <c r="E83" s="205"/>
      <c r="F83" s="206"/>
      <c r="G83" s="205"/>
      <c r="H83" s="206"/>
      <c r="I83" s="205"/>
      <c r="J83" s="206"/>
    </row>
    <row r="84" spans="1:10" s="71" customFormat="1" ht="15" customHeight="1">
      <c r="A84" s="69" t="s">
        <v>70</v>
      </c>
      <c r="B84" s="70">
        <f>'2-選手報名表'!B50</f>
        <v>0</v>
      </c>
      <c r="C84" s="69" t="s">
        <v>70</v>
      </c>
      <c r="D84" s="70">
        <f>'2-選手報名表'!B51</f>
        <v>0</v>
      </c>
      <c r="E84" s="69" t="s">
        <v>70</v>
      </c>
      <c r="F84" s="70">
        <f>'2-選手報名表'!B52</f>
        <v>0</v>
      </c>
      <c r="G84" s="69" t="s">
        <v>70</v>
      </c>
      <c r="H84" s="70">
        <f>'2-選手報名表'!B53</f>
        <v>0</v>
      </c>
      <c r="I84" s="69" t="s">
        <v>70</v>
      </c>
      <c r="J84" s="70">
        <f>'2-選手報名表'!B54</f>
        <v>0</v>
      </c>
    </row>
    <row r="85" spans="1:10" s="71" customFormat="1" ht="15" customHeight="1">
      <c r="A85" s="69" t="s">
        <v>71</v>
      </c>
      <c r="B85" s="70">
        <f>'2-選手報名表'!G50</f>
        <v>0</v>
      </c>
      <c r="C85" s="69" t="s">
        <v>71</v>
      </c>
      <c r="D85" s="70">
        <f>'2-選手報名表'!G51</f>
        <v>0</v>
      </c>
      <c r="E85" s="69" t="s">
        <v>71</v>
      </c>
      <c r="F85" s="70">
        <f>'2-選手報名表'!G52</f>
        <v>0</v>
      </c>
      <c r="G85" s="69" t="s">
        <v>71</v>
      </c>
      <c r="H85" s="70">
        <f>'2-選手報名表'!G53</f>
        <v>0</v>
      </c>
      <c r="I85" s="69" t="s">
        <v>71</v>
      </c>
      <c r="J85" s="70">
        <f>'2-選手報名表'!G54</f>
        <v>0</v>
      </c>
    </row>
    <row r="86" spans="1:10" s="71" customFormat="1" ht="15" customHeight="1">
      <c r="A86" s="69" t="s">
        <v>76</v>
      </c>
      <c r="B86" s="70">
        <f>'2-選手報名表'!D50</f>
        <v>0</v>
      </c>
      <c r="C86" s="69" t="s">
        <v>76</v>
      </c>
      <c r="D86" s="70">
        <f>'2-選手報名表'!D51</f>
        <v>0</v>
      </c>
      <c r="E86" s="69" t="s">
        <v>76</v>
      </c>
      <c r="F86" s="70">
        <f>'2-選手報名表'!D52</f>
        <v>0</v>
      </c>
      <c r="G86" s="69" t="s">
        <v>76</v>
      </c>
      <c r="H86" s="70">
        <f>'2-選手報名表'!D53</f>
        <v>0</v>
      </c>
      <c r="I86" s="69" t="s">
        <v>76</v>
      </c>
      <c r="J86" s="70">
        <f>'2-選手報名表'!D54</f>
        <v>0</v>
      </c>
    </row>
    <row r="87" spans="1:10" s="71" customFormat="1" ht="15" customHeight="1" thickBot="1">
      <c r="A87" s="72" t="s">
        <v>77</v>
      </c>
      <c r="B87" s="76" t="e">
        <f>'2-選手報名表'!F50</f>
        <v>#N/A</v>
      </c>
      <c r="C87" s="72" t="s">
        <v>77</v>
      </c>
      <c r="D87" s="76" t="e">
        <f>'2-選手報名表'!F51</f>
        <v>#N/A</v>
      </c>
      <c r="E87" s="72" t="s">
        <v>77</v>
      </c>
      <c r="F87" s="76" t="e">
        <f>'2-選手報名表'!F52</f>
        <v>#N/A</v>
      </c>
      <c r="G87" s="72" t="s">
        <v>77</v>
      </c>
      <c r="H87" s="76" t="e">
        <f>'2-選手報名表'!F53</f>
        <v>#N/A</v>
      </c>
      <c r="I87" s="72" t="s">
        <v>77</v>
      </c>
      <c r="J87" s="76" t="e">
        <f>'2-選手報名表'!F54</f>
        <v>#N/A</v>
      </c>
    </row>
    <row r="88" spans="1:10" s="68" customFormat="1" ht="15" customHeight="1">
      <c r="A88" s="203">
        <v>46</v>
      </c>
      <c r="B88" s="204"/>
      <c r="C88" s="203">
        <v>47</v>
      </c>
      <c r="D88" s="204"/>
      <c r="E88" s="203">
        <v>48</v>
      </c>
      <c r="F88" s="204"/>
      <c r="G88" s="203">
        <v>49</v>
      </c>
      <c r="H88" s="204"/>
      <c r="I88" s="203">
        <v>50</v>
      </c>
      <c r="J88" s="204"/>
    </row>
    <row r="89" spans="1:10" s="68" customFormat="1" ht="35.1" customHeight="1">
      <c r="A89" s="205" t="s">
        <v>69</v>
      </c>
      <c r="B89" s="206"/>
      <c r="C89" s="205" t="s">
        <v>69</v>
      </c>
      <c r="D89" s="206"/>
      <c r="E89" s="205" t="s">
        <v>69</v>
      </c>
      <c r="F89" s="206"/>
      <c r="G89" s="205" t="s">
        <v>69</v>
      </c>
      <c r="H89" s="206"/>
      <c r="I89" s="205" t="s">
        <v>69</v>
      </c>
      <c r="J89" s="206"/>
    </row>
    <row r="90" spans="1:10" s="68" customFormat="1" ht="15.75">
      <c r="A90" s="205"/>
      <c r="B90" s="206"/>
      <c r="C90" s="205"/>
      <c r="D90" s="206"/>
      <c r="E90" s="205"/>
      <c r="F90" s="206"/>
      <c r="G90" s="205"/>
      <c r="H90" s="206"/>
      <c r="I90" s="205"/>
      <c r="J90" s="206"/>
    </row>
    <row r="91" spans="1:10" s="68" customFormat="1" ht="69.599999999999994" customHeight="1">
      <c r="A91" s="205"/>
      <c r="B91" s="206"/>
      <c r="C91" s="205"/>
      <c r="D91" s="206"/>
      <c r="E91" s="205"/>
      <c r="F91" s="206"/>
      <c r="G91" s="205"/>
      <c r="H91" s="206"/>
      <c r="I91" s="205"/>
      <c r="J91" s="206"/>
    </row>
    <row r="92" spans="1:10" s="71" customFormat="1" ht="15" customHeight="1">
      <c r="A92" s="69" t="s">
        <v>70</v>
      </c>
      <c r="B92" s="70">
        <f>'2-選手報名表'!B55</f>
        <v>0</v>
      </c>
      <c r="C92" s="69" t="s">
        <v>70</v>
      </c>
      <c r="D92" s="70">
        <f>'2-選手報名表'!B56</f>
        <v>0</v>
      </c>
      <c r="E92" s="69" t="s">
        <v>70</v>
      </c>
      <c r="F92" s="70">
        <f>'2-選手報名表'!B57</f>
        <v>0</v>
      </c>
      <c r="G92" s="69" t="s">
        <v>70</v>
      </c>
      <c r="H92" s="70">
        <f>'2-選手報名表'!B58</f>
        <v>0</v>
      </c>
      <c r="I92" s="69" t="s">
        <v>70</v>
      </c>
      <c r="J92" s="70">
        <f>'2-選手報名表'!B59</f>
        <v>0</v>
      </c>
    </row>
    <row r="93" spans="1:10" s="71" customFormat="1" ht="15" customHeight="1">
      <c r="A93" s="69" t="s">
        <v>71</v>
      </c>
      <c r="B93" s="70">
        <f>'2-選手報名表'!G55</f>
        <v>0</v>
      </c>
      <c r="C93" s="69" t="s">
        <v>71</v>
      </c>
      <c r="D93" s="70">
        <f>'2-選手報名表'!G56</f>
        <v>0</v>
      </c>
      <c r="E93" s="69" t="s">
        <v>71</v>
      </c>
      <c r="F93" s="70">
        <f>'2-選手報名表'!G57</f>
        <v>0</v>
      </c>
      <c r="G93" s="69" t="s">
        <v>71</v>
      </c>
      <c r="H93" s="70">
        <f>'2-選手報名表'!G58</f>
        <v>0</v>
      </c>
      <c r="I93" s="69" t="s">
        <v>71</v>
      </c>
      <c r="J93" s="70">
        <f>'2-選手報名表'!G59</f>
        <v>0</v>
      </c>
    </row>
    <row r="94" spans="1:10" s="71" customFormat="1" ht="15" customHeight="1">
      <c r="A94" s="69" t="s">
        <v>76</v>
      </c>
      <c r="B94" s="70">
        <f>'2-選手報名表'!D55</f>
        <v>0</v>
      </c>
      <c r="C94" s="69" t="s">
        <v>76</v>
      </c>
      <c r="D94" s="70">
        <f>'2-選手報名表'!D56</f>
        <v>0</v>
      </c>
      <c r="E94" s="69" t="s">
        <v>76</v>
      </c>
      <c r="F94" s="70">
        <f>'2-選手報名表'!D57</f>
        <v>0</v>
      </c>
      <c r="G94" s="69" t="s">
        <v>76</v>
      </c>
      <c r="H94" s="70">
        <f>'2-選手報名表'!D58</f>
        <v>0</v>
      </c>
      <c r="I94" s="69" t="s">
        <v>76</v>
      </c>
      <c r="J94" s="70">
        <f>'2-選手報名表'!D59</f>
        <v>0</v>
      </c>
    </row>
    <row r="95" spans="1:10" s="71" customFormat="1" ht="15" customHeight="1" thickBot="1">
      <c r="A95" s="72" t="s">
        <v>77</v>
      </c>
      <c r="B95" s="76" t="e">
        <f>'2-選手報名表'!F55</f>
        <v>#N/A</v>
      </c>
      <c r="C95" s="72" t="s">
        <v>77</v>
      </c>
      <c r="D95" s="76" t="e">
        <f>'2-選手報名表'!F56</f>
        <v>#N/A</v>
      </c>
      <c r="E95" s="72" t="s">
        <v>77</v>
      </c>
      <c r="F95" s="76" t="e">
        <f>'2-選手報名表'!F57</f>
        <v>#N/A</v>
      </c>
      <c r="G95" s="72" t="s">
        <v>77</v>
      </c>
      <c r="H95" s="76" t="e">
        <f>'2-選手報名表'!F58</f>
        <v>#N/A</v>
      </c>
      <c r="I95" s="72" t="s">
        <v>77</v>
      </c>
      <c r="J95" s="76" t="e">
        <f>'2-選手報名表'!F59</f>
        <v>#N/A</v>
      </c>
    </row>
  </sheetData>
  <sheetProtection password="CC33" sheet="1" selectLockedCells="1"/>
  <mergeCells count="119">
    <mergeCell ref="C81:D83"/>
    <mergeCell ref="E81:F83"/>
    <mergeCell ref="G81:H83"/>
    <mergeCell ref="A1:J1"/>
    <mergeCell ref="A2:J2"/>
    <mergeCell ref="A30:B30"/>
    <mergeCell ref="C30:J30"/>
    <mergeCell ref="A23:B25"/>
    <mergeCell ref="C23:D25"/>
    <mergeCell ref="E23:F25"/>
    <mergeCell ref="G23:H25"/>
    <mergeCell ref="A3:J3"/>
    <mergeCell ref="A4:B4"/>
    <mergeCell ref="A22:B22"/>
    <mergeCell ref="G6:H8"/>
    <mergeCell ref="I6:J8"/>
    <mergeCell ref="I73:J75"/>
    <mergeCell ref="A56:B58"/>
    <mergeCell ref="C56:D58"/>
    <mergeCell ref="E56:F58"/>
    <mergeCell ref="A73:B75"/>
    <mergeCell ref="C73:D75"/>
    <mergeCell ref="A63:B63"/>
    <mergeCell ref="C63:J63"/>
    <mergeCell ref="A89:B91"/>
    <mergeCell ref="C89:D91"/>
    <mergeCell ref="E89:F91"/>
    <mergeCell ref="G89:H91"/>
    <mergeCell ref="I89:J91"/>
    <mergeCell ref="A5:B5"/>
    <mergeCell ref="C5:D5"/>
    <mergeCell ref="E5:F5"/>
    <mergeCell ref="G5:H5"/>
    <mergeCell ref="I5:J5"/>
    <mergeCell ref="I81:J83"/>
    <mergeCell ref="A80:B80"/>
    <mergeCell ref="A88:B88"/>
    <mergeCell ref="C88:D88"/>
    <mergeCell ref="E88:F88"/>
    <mergeCell ref="G88:H88"/>
    <mergeCell ref="I88:J88"/>
    <mergeCell ref="C80:D80"/>
    <mergeCell ref="E80:F80"/>
    <mergeCell ref="G80:H80"/>
    <mergeCell ref="E73:F75"/>
    <mergeCell ref="G73:H75"/>
    <mergeCell ref="A81:B83"/>
    <mergeCell ref="I80:J80"/>
    <mergeCell ref="G65:H67"/>
    <mergeCell ref="I65:J67"/>
    <mergeCell ref="G64:H64"/>
    <mergeCell ref="A65:B67"/>
    <mergeCell ref="C65:D67"/>
    <mergeCell ref="E65:F67"/>
    <mergeCell ref="A72:B72"/>
    <mergeCell ref="C72:D72"/>
    <mergeCell ref="E72:F72"/>
    <mergeCell ref="I64:J64"/>
    <mergeCell ref="G72:H72"/>
    <mergeCell ref="I72:J72"/>
    <mergeCell ref="A64:B64"/>
    <mergeCell ref="C64:D64"/>
    <mergeCell ref="E64:F64"/>
    <mergeCell ref="G56:H58"/>
    <mergeCell ref="I56:J58"/>
    <mergeCell ref="A55:B55"/>
    <mergeCell ref="C55:D55"/>
    <mergeCell ref="E55:F55"/>
    <mergeCell ref="A39:B39"/>
    <mergeCell ref="C39:D39"/>
    <mergeCell ref="E39:F39"/>
    <mergeCell ref="G39:H39"/>
    <mergeCell ref="I39:J39"/>
    <mergeCell ref="C48:D50"/>
    <mergeCell ref="E48:F50"/>
    <mergeCell ref="G48:H50"/>
    <mergeCell ref="I48:J50"/>
    <mergeCell ref="A47:B47"/>
    <mergeCell ref="C47:D47"/>
    <mergeCell ref="E47:F47"/>
    <mergeCell ref="G47:H47"/>
    <mergeCell ref="I47:J47"/>
    <mergeCell ref="A48:B50"/>
    <mergeCell ref="G55:H55"/>
    <mergeCell ref="I55:J55"/>
    <mergeCell ref="I32:J34"/>
    <mergeCell ref="I23:J25"/>
    <mergeCell ref="I22:J22"/>
    <mergeCell ref="G22:H22"/>
    <mergeCell ref="E22:F22"/>
    <mergeCell ref="E6:F8"/>
    <mergeCell ref="A40:B42"/>
    <mergeCell ref="C40:D42"/>
    <mergeCell ref="E40:F42"/>
    <mergeCell ref="G40:H42"/>
    <mergeCell ref="I40:J42"/>
    <mergeCell ref="I15:J17"/>
    <mergeCell ref="A32:B34"/>
    <mergeCell ref="C32:D34"/>
    <mergeCell ref="E32:F34"/>
    <mergeCell ref="G32:H34"/>
    <mergeCell ref="C4:J4"/>
    <mergeCell ref="A14:B14"/>
    <mergeCell ref="C14:D14"/>
    <mergeCell ref="E14:F14"/>
    <mergeCell ref="G14:H14"/>
    <mergeCell ref="I14:J14"/>
    <mergeCell ref="A6:B8"/>
    <mergeCell ref="C6:D8"/>
    <mergeCell ref="A31:B31"/>
    <mergeCell ref="C31:D31"/>
    <mergeCell ref="E31:F31"/>
    <mergeCell ref="G31:H31"/>
    <mergeCell ref="I31:J31"/>
    <mergeCell ref="A15:B17"/>
    <mergeCell ref="C15:D17"/>
    <mergeCell ref="E15:F17"/>
    <mergeCell ref="G15:H17"/>
    <mergeCell ref="C22:D22"/>
  </mergeCells>
  <phoneticPr fontId="18" type="noConversion"/>
  <pageMargins left="0.19685039370078741" right="0.19685039370078741" top="0.62992125984251968" bottom="0.35433070866141736" header="0.31496062992125984" footer="0.31496062992125984"/>
  <pageSetup paperSize="9" orientation="portrait" horizontalDpi="0" verticalDpi="0" r:id="rId1"/>
  <rowBreaks count="2" manualBreakCount="2">
    <brk id="29" max="16383" man="1"/>
    <brk id="62" max="16383" man="1"/>
  </rowBreaks>
</worksheet>
</file>

<file path=xl/worksheets/sheet6.xml><?xml version="1.0" encoding="utf-8"?>
<worksheet xmlns="http://schemas.openxmlformats.org/spreadsheetml/2006/main" xmlns:r="http://schemas.openxmlformats.org/officeDocument/2006/relationships">
  <sheetPr>
    <tabColor theme="0"/>
  </sheetPr>
  <dimension ref="A1:C23"/>
  <sheetViews>
    <sheetView workbookViewId="0">
      <selection activeCell="B7" sqref="B7"/>
    </sheetView>
  </sheetViews>
  <sheetFormatPr defaultRowHeight="16.5"/>
  <cols>
    <col min="1" max="1" width="15.875" customWidth="1"/>
    <col min="2" max="2" width="30.75" customWidth="1"/>
    <col min="3" max="3" width="42.25" customWidth="1"/>
  </cols>
  <sheetData>
    <row r="1" spans="1:3" ht="29.45" customHeight="1">
      <c r="A1" s="221" t="str">
        <f>'1-參賽單位資料'!A1:D1</f>
        <v>2019新北城市盃全國分齡游泳錦標賽</v>
      </c>
      <c r="B1" s="222"/>
      <c r="C1" s="222"/>
    </row>
    <row r="2" spans="1:3" ht="27.75">
      <c r="A2" s="221" t="s">
        <v>96</v>
      </c>
      <c r="B2" s="222"/>
      <c r="C2" s="222"/>
    </row>
    <row r="3" spans="1:3" ht="32.450000000000003" customHeight="1">
      <c r="A3" s="46" t="s">
        <v>85</v>
      </c>
      <c r="B3" s="223">
        <f>'1-參賽單位資料'!C5</f>
        <v>0</v>
      </c>
      <c r="C3" s="224"/>
    </row>
    <row r="4" spans="1:3" ht="32.450000000000003" customHeight="1">
      <c r="A4" s="47" t="s">
        <v>86</v>
      </c>
      <c r="B4" s="47" t="s">
        <v>87</v>
      </c>
      <c r="C4" s="47" t="s">
        <v>88</v>
      </c>
    </row>
    <row r="5" spans="1:3" ht="32.450000000000003" customHeight="1">
      <c r="A5" s="82"/>
      <c r="B5" s="82"/>
      <c r="C5" s="82"/>
    </row>
    <row r="6" spans="1:3" ht="32.450000000000003" customHeight="1">
      <c r="A6" s="81"/>
      <c r="B6" s="81"/>
      <c r="C6" s="81"/>
    </row>
    <row r="7" spans="1:3" ht="32.450000000000003" customHeight="1">
      <c r="A7" s="81"/>
      <c r="B7" s="81"/>
      <c r="C7" s="81"/>
    </row>
    <row r="8" spans="1:3" ht="32.450000000000003" customHeight="1">
      <c r="A8" s="81"/>
      <c r="B8" s="81"/>
      <c r="C8" s="81"/>
    </row>
    <row r="9" spans="1:3" ht="32.450000000000003" customHeight="1">
      <c r="A9" s="81"/>
      <c r="B9" s="81"/>
      <c r="C9" s="81"/>
    </row>
    <row r="10" spans="1:3" ht="32.450000000000003" customHeight="1">
      <c r="A10" s="81"/>
      <c r="B10" s="81"/>
      <c r="C10" s="81"/>
    </row>
    <row r="11" spans="1:3" ht="32.450000000000003" customHeight="1">
      <c r="A11" s="81"/>
      <c r="B11" s="81"/>
      <c r="C11" s="81"/>
    </row>
    <row r="12" spans="1:3" ht="32.450000000000003" customHeight="1">
      <c r="A12" s="81"/>
      <c r="B12" s="81"/>
      <c r="C12" s="81"/>
    </row>
    <row r="13" spans="1:3" ht="32.450000000000003" customHeight="1">
      <c r="A13" s="81"/>
      <c r="B13" s="81"/>
      <c r="C13" s="81"/>
    </row>
    <row r="14" spans="1:3" ht="32.450000000000003" customHeight="1">
      <c r="A14" s="81"/>
      <c r="B14" s="81"/>
      <c r="C14" s="81"/>
    </row>
    <row r="15" spans="1:3" ht="32.450000000000003" customHeight="1">
      <c r="A15" s="82"/>
      <c r="B15" s="82"/>
      <c r="C15" s="82"/>
    </row>
    <row r="16" spans="1:3" ht="32.450000000000003" customHeight="1">
      <c r="A16" s="81"/>
      <c r="B16" s="81"/>
      <c r="C16" s="81"/>
    </row>
    <row r="17" spans="1:3" ht="32.450000000000003" customHeight="1">
      <c r="A17" s="81"/>
      <c r="B17" s="81"/>
      <c r="C17" s="81"/>
    </row>
    <row r="18" spans="1:3" ht="32.450000000000003" customHeight="1">
      <c r="A18" s="81"/>
      <c r="B18" s="81"/>
      <c r="C18" s="81"/>
    </row>
    <row r="19" spans="1:3" ht="32.450000000000003" customHeight="1">
      <c r="A19" s="81"/>
      <c r="B19" s="81"/>
      <c r="C19" s="81"/>
    </row>
    <row r="20" spans="1:3" ht="32.450000000000003" customHeight="1">
      <c r="A20" s="81"/>
      <c r="B20" s="81"/>
      <c r="C20" s="81"/>
    </row>
    <row r="21" spans="1:3" ht="32.450000000000003" customHeight="1">
      <c r="A21" s="81"/>
      <c r="B21" s="81"/>
      <c r="C21" s="81"/>
    </row>
    <row r="22" spans="1:3" ht="32.450000000000003" customHeight="1">
      <c r="A22" s="81"/>
      <c r="B22" s="81"/>
      <c r="C22" s="81"/>
    </row>
    <row r="23" spans="1:3" ht="32.450000000000003" customHeight="1">
      <c r="A23" s="81"/>
      <c r="B23" s="81"/>
      <c r="C23" s="81"/>
    </row>
  </sheetData>
  <sheetProtection password="CC33" sheet="1" selectLockedCells="1"/>
  <mergeCells count="3">
    <mergeCell ref="A2:C2"/>
    <mergeCell ref="B3:C3"/>
    <mergeCell ref="A1:C1"/>
  </mergeCells>
  <phoneticPr fontId="24" type="noConversion"/>
  <pageMargins left="0.62992125984251968" right="0.62992125984251968"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sheetPr>
    <tabColor rgb="FFFFFF00"/>
  </sheetPr>
  <dimension ref="A1:N54"/>
  <sheetViews>
    <sheetView workbookViewId="0">
      <selection activeCell="P13" sqref="P13"/>
    </sheetView>
  </sheetViews>
  <sheetFormatPr defaultColWidth="8.875" defaultRowHeight="16.5"/>
  <cols>
    <col min="1" max="1" width="3.375" style="93" customWidth="1"/>
    <col min="2" max="2" width="11.375" style="93" customWidth="1"/>
    <col min="3" max="3" width="8.75" style="93" customWidth="1"/>
    <col min="4" max="4" width="4.875" style="93" customWidth="1"/>
    <col min="5" max="5" width="4.625" style="93" customWidth="1"/>
    <col min="6" max="6" width="5.5" style="93" customWidth="1"/>
    <col min="7" max="7" width="3.5" style="93" customWidth="1"/>
    <col min="8" max="8" width="7.75" style="93" customWidth="1"/>
    <col min="9" max="9" width="8.375" style="93" customWidth="1"/>
    <col min="10" max="10" width="7.75" style="93" customWidth="1"/>
    <col min="11" max="11" width="8.375" style="93" customWidth="1"/>
    <col min="12" max="12" width="8.75" style="93" customWidth="1"/>
    <col min="13" max="13" width="5.5" style="93" customWidth="1"/>
    <col min="14" max="14" width="8.375" style="93" customWidth="1"/>
    <col min="15" max="16384" width="8.875" style="1"/>
  </cols>
  <sheetData>
    <row r="1" spans="1:14" ht="21">
      <c r="A1" s="225" t="str">
        <f>'1-參賽單位資料'!A1:D1</f>
        <v>2019新北城市盃全國分齡游泳錦標賽</v>
      </c>
      <c r="B1" s="226"/>
      <c r="C1" s="226"/>
      <c r="D1" s="226"/>
      <c r="E1" s="226"/>
      <c r="F1" s="226"/>
      <c r="G1" s="226"/>
      <c r="H1" s="226"/>
      <c r="I1" s="226"/>
      <c r="J1" s="226"/>
      <c r="K1" s="226"/>
      <c r="L1" s="226"/>
      <c r="M1" s="226"/>
      <c r="N1" s="226"/>
    </row>
    <row r="2" spans="1:14" ht="19.5">
      <c r="A2" s="5"/>
      <c r="B2" s="5"/>
      <c r="C2" s="12">
        <f>'1-參賽單位資料'!C5</f>
        <v>0</v>
      </c>
      <c r="D2" s="14"/>
      <c r="E2" s="5"/>
      <c r="G2" s="6"/>
      <c r="H2" s="6"/>
      <c r="I2" s="6"/>
      <c r="K2" s="12" t="s">
        <v>39</v>
      </c>
      <c r="M2" s="6"/>
      <c r="N2" s="6"/>
    </row>
    <row r="3" spans="1:14" s="7" customFormat="1">
      <c r="A3" s="227" t="s">
        <v>27</v>
      </c>
      <c r="B3" s="229" t="s">
        <v>1</v>
      </c>
      <c r="C3" s="229" t="s">
        <v>19</v>
      </c>
      <c r="D3" s="227" t="s">
        <v>49</v>
      </c>
      <c r="E3" s="229" t="s">
        <v>28</v>
      </c>
      <c r="F3" s="229" t="s">
        <v>13</v>
      </c>
      <c r="G3" s="227" t="s">
        <v>24</v>
      </c>
      <c r="H3" s="231" t="s">
        <v>29</v>
      </c>
      <c r="I3" s="232"/>
      <c r="J3" s="232"/>
      <c r="K3" s="232"/>
      <c r="L3" s="231" t="s">
        <v>50</v>
      </c>
      <c r="M3" s="232"/>
      <c r="N3" s="232"/>
    </row>
    <row r="4" spans="1:14" s="7" customFormat="1" ht="14.25">
      <c r="A4" s="228"/>
      <c r="B4" s="230"/>
      <c r="C4" s="230"/>
      <c r="D4" s="233"/>
      <c r="E4" s="230"/>
      <c r="F4" s="230"/>
      <c r="G4" s="228"/>
      <c r="H4" s="8" t="s">
        <v>17</v>
      </c>
      <c r="I4" s="8" t="s">
        <v>16</v>
      </c>
      <c r="J4" s="8" t="s">
        <v>18</v>
      </c>
      <c r="K4" s="8" t="s">
        <v>16</v>
      </c>
      <c r="L4" s="8" t="s">
        <v>13</v>
      </c>
      <c r="M4" s="8" t="s">
        <v>20</v>
      </c>
      <c r="N4" s="8" t="s">
        <v>16</v>
      </c>
    </row>
    <row r="5" spans="1:14" s="11" customFormat="1" ht="15" customHeight="1">
      <c r="A5" s="9">
        <v>1</v>
      </c>
      <c r="B5" s="9">
        <f>'2-選手報名表'!B10</f>
        <v>0</v>
      </c>
      <c r="C5" s="9">
        <f>'2-選手報名表'!C10</f>
        <v>0</v>
      </c>
      <c r="D5" s="9">
        <f>'2-選手報名表'!D10</f>
        <v>0</v>
      </c>
      <c r="E5" s="9">
        <f>'2-選手報名表'!E10</f>
        <v>108</v>
      </c>
      <c r="F5" s="9" t="e">
        <f>'2-選手報名表'!F10</f>
        <v>#N/A</v>
      </c>
      <c r="G5" s="9">
        <f>'2-選手報名表'!G10</f>
        <v>0</v>
      </c>
      <c r="H5" s="9">
        <f>'2-選手報名表'!H10</f>
        <v>0</v>
      </c>
      <c r="I5" s="10">
        <f>'2-選手報名表'!I10</f>
        <v>0</v>
      </c>
      <c r="J5" s="9">
        <f>'2-選手報名表'!J10</f>
        <v>0</v>
      </c>
      <c r="K5" s="10">
        <f>'2-選手報名表'!K10</f>
        <v>0</v>
      </c>
      <c r="L5" s="9">
        <f>'2-選手報名表'!L10</f>
        <v>0</v>
      </c>
      <c r="M5" s="9">
        <f>'2-選手報名表'!M10</f>
        <v>0</v>
      </c>
      <c r="N5" s="10">
        <f>'2-選手報名表'!N10</f>
        <v>0</v>
      </c>
    </row>
    <row r="6" spans="1:14" s="11" customFormat="1" ht="15" customHeight="1">
      <c r="A6" s="9">
        <v>2</v>
      </c>
      <c r="B6" s="9">
        <f>'2-選手報名表'!B11</f>
        <v>0</v>
      </c>
      <c r="C6" s="9">
        <f>'2-選手報名表'!C11</f>
        <v>0</v>
      </c>
      <c r="D6" s="9">
        <f>'2-選手報名表'!D11</f>
        <v>0</v>
      </c>
      <c r="E6" s="9">
        <f>'2-選手報名表'!E11</f>
        <v>108</v>
      </c>
      <c r="F6" s="9" t="e">
        <f>'2-選手報名表'!F11</f>
        <v>#N/A</v>
      </c>
      <c r="G6" s="9">
        <f>'2-選手報名表'!G11</f>
        <v>0</v>
      </c>
      <c r="H6" s="9">
        <f>'2-選手報名表'!H11</f>
        <v>0</v>
      </c>
      <c r="I6" s="10">
        <f>'2-選手報名表'!I11</f>
        <v>0</v>
      </c>
      <c r="J6" s="9">
        <f>'2-選手報名表'!J11</f>
        <v>0</v>
      </c>
      <c r="K6" s="10">
        <f>'2-選手報名表'!K11</f>
        <v>0</v>
      </c>
      <c r="L6" s="9">
        <f>'2-選手報名表'!L11</f>
        <v>0</v>
      </c>
      <c r="M6" s="9">
        <f>'2-選手報名表'!M11</f>
        <v>0</v>
      </c>
      <c r="N6" s="10">
        <f>'2-選手報名表'!N11</f>
        <v>0</v>
      </c>
    </row>
    <row r="7" spans="1:14" s="11" customFormat="1" ht="15" customHeight="1">
      <c r="A7" s="9">
        <v>3</v>
      </c>
      <c r="B7" s="9">
        <f>'2-選手報名表'!B12</f>
        <v>0</v>
      </c>
      <c r="C7" s="9">
        <f>'2-選手報名表'!C12</f>
        <v>0</v>
      </c>
      <c r="D7" s="9">
        <f>'2-選手報名表'!D12</f>
        <v>0</v>
      </c>
      <c r="E7" s="9">
        <f>'2-選手報名表'!E12</f>
        <v>108</v>
      </c>
      <c r="F7" s="9" t="e">
        <f>'2-選手報名表'!F12</f>
        <v>#N/A</v>
      </c>
      <c r="G7" s="9">
        <f>'2-選手報名表'!G12</f>
        <v>0</v>
      </c>
      <c r="H7" s="9">
        <f>'2-選手報名表'!H12</f>
        <v>0</v>
      </c>
      <c r="I7" s="10">
        <f>'2-選手報名表'!I12</f>
        <v>0</v>
      </c>
      <c r="J7" s="9">
        <f>'2-選手報名表'!J12</f>
        <v>0</v>
      </c>
      <c r="K7" s="10">
        <f>'2-選手報名表'!K12</f>
        <v>0</v>
      </c>
      <c r="L7" s="9">
        <f>'2-選手報名表'!L12</f>
        <v>0</v>
      </c>
      <c r="M7" s="9">
        <f>'2-選手報名表'!M12</f>
        <v>0</v>
      </c>
      <c r="N7" s="10">
        <f>'2-選手報名表'!N12</f>
        <v>0</v>
      </c>
    </row>
    <row r="8" spans="1:14" s="11" customFormat="1" ht="15" customHeight="1">
      <c r="A8" s="9">
        <v>4</v>
      </c>
      <c r="B8" s="9">
        <f>'2-選手報名表'!B13</f>
        <v>0</v>
      </c>
      <c r="C8" s="9">
        <f>'2-選手報名表'!C13</f>
        <v>0</v>
      </c>
      <c r="D8" s="9">
        <f>'2-選手報名表'!D13</f>
        <v>0</v>
      </c>
      <c r="E8" s="9">
        <f>'2-選手報名表'!E13</f>
        <v>108</v>
      </c>
      <c r="F8" s="9" t="e">
        <f>'2-選手報名表'!F13</f>
        <v>#N/A</v>
      </c>
      <c r="G8" s="9">
        <f>'2-選手報名表'!G13</f>
        <v>0</v>
      </c>
      <c r="H8" s="9">
        <f>'2-選手報名表'!H13</f>
        <v>0</v>
      </c>
      <c r="I8" s="10">
        <f>'2-選手報名表'!I13</f>
        <v>0</v>
      </c>
      <c r="J8" s="9">
        <f>'2-選手報名表'!J13</f>
        <v>0</v>
      </c>
      <c r="K8" s="10">
        <f>'2-選手報名表'!K13</f>
        <v>0</v>
      </c>
      <c r="L8" s="9">
        <f>'2-選手報名表'!L13</f>
        <v>0</v>
      </c>
      <c r="M8" s="9">
        <f>'2-選手報名表'!M13</f>
        <v>0</v>
      </c>
      <c r="N8" s="10">
        <f>'2-選手報名表'!N13</f>
        <v>0</v>
      </c>
    </row>
    <row r="9" spans="1:14" s="11" customFormat="1" ht="15" customHeight="1">
      <c r="A9" s="9">
        <v>5</v>
      </c>
      <c r="B9" s="9">
        <f>'2-選手報名表'!B14</f>
        <v>0</v>
      </c>
      <c r="C9" s="9">
        <f>'2-選手報名表'!C14</f>
        <v>0</v>
      </c>
      <c r="D9" s="9">
        <f>'2-選手報名表'!D14</f>
        <v>0</v>
      </c>
      <c r="E9" s="9">
        <f>'2-選手報名表'!E14</f>
        <v>108</v>
      </c>
      <c r="F9" s="9" t="e">
        <f>'2-選手報名表'!F14</f>
        <v>#N/A</v>
      </c>
      <c r="G9" s="9">
        <f>'2-選手報名表'!G14</f>
        <v>0</v>
      </c>
      <c r="H9" s="9">
        <f>'2-選手報名表'!H14</f>
        <v>0</v>
      </c>
      <c r="I9" s="10">
        <f>'2-選手報名表'!I14</f>
        <v>0</v>
      </c>
      <c r="J9" s="9">
        <f>'2-選手報名表'!J14</f>
        <v>0</v>
      </c>
      <c r="K9" s="10">
        <f>'2-選手報名表'!K14</f>
        <v>0</v>
      </c>
      <c r="L9" s="9">
        <f>'2-選手報名表'!L14</f>
        <v>0</v>
      </c>
      <c r="M9" s="9">
        <f>'2-選手報名表'!M14</f>
        <v>0</v>
      </c>
      <c r="N9" s="10">
        <f>'2-選手報名表'!N14</f>
        <v>0</v>
      </c>
    </row>
    <row r="10" spans="1:14" s="11" customFormat="1" ht="15" customHeight="1">
      <c r="A10" s="9">
        <v>6</v>
      </c>
      <c r="B10" s="9">
        <f>'2-選手報名表'!B15</f>
        <v>0</v>
      </c>
      <c r="C10" s="9">
        <f>'2-選手報名表'!C15</f>
        <v>0</v>
      </c>
      <c r="D10" s="9">
        <f>'2-選手報名表'!D15</f>
        <v>0</v>
      </c>
      <c r="E10" s="9">
        <f>'2-選手報名表'!E15</f>
        <v>108</v>
      </c>
      <c r="F10" s="9" t="e">
        <f>'2-選手報名表'!F15</f>
        <v>#N/A</v>
      </c>
      <c r="G10" s="9">
        <f>'2-選手報名表'!G15</f>
        <v>0</v>
      </c>
      <c r="H10" s="9">
        <f>'2-選手報名表'!H15</f>
        <v>0</v>
      </c>
      <c r="I10" s="10">
        <f>'2-選手報名表'!I15</f>
        <v>0</v>
      </c>
      <c r="J10" s="9">
        <f>'2-選手報名表'!J15</f>
        <v>0</v>
      </c>
      <c r="K10" s="10">
        <f>'2-選手報名表'!K15</f>
        <v>0</v>
      </c>
      <c r="L10" s="9">
        <f>'2-選手報名表'!L15</f>
        <v>0</v>
      </c>
      <c r="M10" s="9">
        <f>'2-選手報名表'!M15</f>
        <v>0</v>
      </c>
      <c r="N10" s="10">
        <f>'2-選手報名表'!N15</f>
        <v>0</v>
      </c>
    </row>
    <row r="11" spans="1:14" s="11" customFormat="1" ht="15" customHeight="1">
      <c r="A11" s="9">
        <v>7</v>
      </c>
      <c r="B11" s="9">
        <f>'2-選手報名表'!B16</f>
        <v>0</v>
      </c>
      <c r="C11" s="9">
        <f>'2-選手報名表'!C16</f>
        <v>0</v>
      </c>
      <c r="D11" s="9">
        <f>'2-選手報名表'!D16</f>
        <v>0</v>
      </c>
      <c r="E11" s="9">
        <f>'2-選手報名表'!E16</f>
        <v>108</v>
      </c>
      <c r="F11" s="9" t="e">
        <f>'2-選手報名表'!F16</f>
        <v>#N/A</v>
      </c>
      <c r="G11" s="9">
        <f>'2-選手報名表'!G16</f>
        <v>0</v>
      </c>
      <c r="H11" s="9">
        <f>'2-選手報名表'!H16</f>
        <v>0</v>
      </c>
      <c r="I11" s="10">
        <f>'2-選手報名表'!I16</f>
        <v>0</v>
      </c>
      <c r="J11" s="9">
        <f>'2-選手報名表'!J16</f>
        <v>0</v>
      </c>
      <c r="K11" s="10">
        <f>'2-選手報名表'!K16</f>
        <v>0</v>
      </c>
      <c r="L11" s="9">
        <f>'2-選手報名表'!L16</f>
        <v>0</v>
      </c>
      <c r="M11" s="9">
        <f>'2-選手報名表'!M16</f>
        <v>0</v>
      </c>
      <c r="N11" s="10">
        <f>'2-選手報名表'!N16</f>
        <v>0</v>
      </c>
    </row>
    <row r="12" spans="1:14" s="11" customFormat="1" ht="15" customHeight="1">
      <c r="A12" s="9">
        <v>8</v>
      </c>
      <c r="B12" s="9">
        <f>'2-選手報名表'!B17</f>
        <v>0</v>
      </c>
      <c r="C12" s="9">
        <f>'2-選手報名表'!C17</f>
        <v>0</v>
      </c>
      <c r="D12" s="9">
        <f>'2-選手報名表'!D17</f>
        <v>0</v>
      </c>
      <c r="E12" s="9">
        <f>'2-選手報名表'!E17</f>
        <v>108</v>
      </c>
      <c r="F12" s="9" t="e">
        <f>'2-選手報名表'!F17</f>
        <v>#N/A</v>
      </c>
      <c r="G12" s="9">
        <f>'2-選手報名表'!G17</f>
        <v>0</v>
      </c>
      <c r="H12" s="9">
        <f>'2-選手報名表'!H17</f>
        <v>0</v>
      </c>
      <c r="I12" s="10">
        <f>'2-選手報名表'!I17</f>
        <v>0</v>
      </c>
      <c r="J12" s="9">
        <f>'2-選手報名表'!J17</f>
        <v>0</v>
      </c>
      <c r="K12" s="10">
        <f>'2-選手報名表'!K17</f>
        <v>0</v>
      </c>
      <c r="L12" s="9">
        <f>'2-選手報名表'!L17</f>
        <v>0</v>
      </c>
      <c r="M12" s="9">
        <f>'2-選手報名表'!M17</f>
        <v>0</v>
      </c>
      <c r="N12" s="10">
        <f>'2-選手報名表'!N17</f>
        <v>0</v>
      </c>
    </row>
    <row r="13" spans="1:14" s="11" customFormat="1" ht="15" customHeight="1">
      <c r="A13" s="9">
        <v>9</v>
      </c>
      <c r="B13" s="9">
        <f>'2-選手報名表'!B18</f>
        <v>0</v>
      </c>
      <c r="C13" s="9">
        <f>'2-選手報名表'!C18</f>
        <v>0</v>
      </c>
      <c r="D13" s="9">
        <f>'2-選手報名表'!D18</f>
        <v>0</v>
      </c>
      <c r="E13" s="9">
        <f>'2-選手報名表'!E18</f>
        <v>108</v>
      </c>
      <c r="F13" s="9" t="e">
        <f>'2-選手報名表'!F18</f>
        <v>#N/A</v>
      </c>
      <c r="G13" s="9">
        <f>'2-選手報名表'!G18</f>
        <v>0</v>
      </c>
      <c r="H13" s="9">
        <f>'2-選手報名表'!H18</f>
        <v>0</v>
      </c>
      <c r="I13" s="10">
        <f>'2-選手報名表'!I18</f>
        <v>0</v>
      </c>
      <c r="J13" s="9">
        <f>'2-選手報名表'!J18</f>
        <v>0</v>
      </c>
      <c r="K13" s="10">
        <f>'2-選手報名表'!K18</f>
        <v>0</v>
      </c>
      <c r="L13" s="9">
        <f>'2-選手報名表'!L18</f>
        <v>0</v>
      </c>
      <c r="M13" s="9">
        <f>'2-選手報名表'!M18</f>
        <v>0</v>
      </c>
      <c r="N13" s="10">
        <f>'2-選手報名表'!N18</f>
        <v>0</v>
      </c>
    </row>
    <row r="14" spans="1:14" s="11" customFormat="1" ht="15" customHeight="1">
      <c r="A14" s="9">
        <v>10</v>
      </c>
      <c r="B14" s="9">
        <f>'2-選手報名表'!B19</f>
        <v>0</v>
      </c>
      <c r="C14" s="9">
        <f>'2-選手報名表'!C19</f>
        <v>0</v>
      </c>
      <c r="D14" s="9">
        <f>'2-選手報名表'!D19</f>
        <v>0</v>
      </c>
      <c r="E14" s="9">
        <f>'2-選手報名表'!E19</f>
        <v>108</v>
      </c>
      <c r="F14" s="9" t="e">
        <f>'2-選手報名表'!F19</f>
        <v>#N/A</v>
      </c>
      <c r="G14" s="9">
        <f>'2-選手報名表'!G19</f>
        <v>0</v>
      </c>
      <c r="H14" s="9">
        <f>'2-選手報名表'!H19</f>
        <v>0</v>
      </c>
      <c r="I14" s="10">
        <f>'2-選手報名表'!I19</f>
        <v>0</v>
      </c>
      <c r="J14" s="9">
        <f>'2-選手報名表'!J19</f>
        <v>0</v>
      </c>
      <c r="K14" s="10">
        <f>'2-選手報名表'!K19</f>
        <v>0</v>
      </c>
      <c r="L14" s="9">
        <f>'2-選手報名表'!L19</f>
        <v>0</v>
      </c>
      <c r="M14" s="9">
        <f>'2-選手報名表'!M19</f>
        <v>0</v>
      </c>
      <c r="N14" s="10">
        <f>'2-選手報名表'!N19</f>
        <v>0</v>
      </c>
    </row>
    <row r="15" spans="1:14" s="11" customFormat="1" ht="15" customHeight="1">
      <c r="A15" s="9">
        <v>11</v>
      </c>
      <c r="B15" s="9">
        <f>'2-選手報名表'!B20</f>
        <v>0</v>
      </c>
      <c r="C15" s="9">
        <f>'2-選手報名表'!C20</f>
        <v>0</v>
      </c>
      <c r="D15" s="9">
        <f>'2-選手報名表'!D20</f>
        <v>0</v>
      </c>
      <c r="E15" s="9">
        <f>'2-選手報名表'!E20</f>
        <v>108</v>
      </c>
      <c r="F15" s="9" t="e">
        <f>'2-選手報名表'!F20</f>
        <v>#N/A</v>
      </c>
      <c r="G15" s="9">
        <f>'2-選手報名表'!G20</f>
        <v>0</v>
      </c>
      <c r="H15" s="9">
        <f>'2-選手報名表'!H20</f>
        <v>0</v>
      </c>
      <c r="I15" s="10">
        <f>'2-選手報名表'!I20</f>
        <v>0</v>
      </c>
      <c r="J15" s="9">
        <f>'2-選手報名表'!J20</f>
        <v>0</v>
      </c>
      <c r="K15" s="10">
        <f>'2-選手報名表'!K20</f>
        <v>0</v>
      </c>
      <c r="L15" s="9">
        <f>'2-選手報名表'!L20</f>
        <v>0</v>
      </c>
      <c r="M15" s="9">
        <f>'2-選手報名表'!M20</f>
        <v>0</v>
      </c>
      <c r="N15" s="10">
        <f>'2-選手報名表'!N20</f>
        <v>0</v>
      </c>
    </row>
    <row r="16" spans="1:14" s="11" customFormat="1" ht="15" customHeight="1">
      <c r="A16" s="9">
        <v>12</v>
      </c>
      <c r="B16" s="9">
        <f>'2-選手報名表'!B21</f>
        <v>0</v>
      </c>
      <c r="C16" s="9">
        <f>'2-選手報名表'!C21</f>
        <v>0</v>
      </c>
      <c r="D16" s="9">
        <f>'2-選手報名表'!D21</f>
        <v>0</v>
      </c>
      <c r="E16" s="9">
        <f>'2-選手報名表'!E21</f>
        <v>108</v>
      </c>
      <c r="F16" s="9" t="e">
        <f>'2-選手報名表'!F21</f>
        <v>#N/A</v>
      </c>
      <c r="G16" s="9">
        <f>'2-選手報名表'!G21</f>
        <v>0</v>
      </c>
      <c r="H16" s="9">
        <f>'2-選手報名表'!H21</f>
        <v>0</v>
      </c>
      <c r="I16" s="10">
        <f>'2-選手報名表'!I21</f>
        <v>0</v>
      </c>
      <c r="J16" s="9">
        <f>'2-選手報名表'!J21</f>
        <v>0</v>
      </c>
      <c r="K16" s="10">
        <f>'2-選手報名表'!K21</f>
        <v>0</v>
      </c>
      <c r="L16" s="9">
        <f>'2-選手報名表'!L21</f>
        <v>0</v>
      </c>
      <c r="M16" s="9">
        <f>'2-選手報名表'!M21</f>
        <v>0</v>
      </c>
      <c r="N16" s="10">
        <f>'2-選手報名表'!N21</f>
        <v>0</v>
      </c>
    </row>
    <row r="17" spans="1:14" s="11" customFormat="1" ht="15" customHeight="1">
      <c r="A17" s="9">
        <v>13</v>
      </c>
      <c r="B17" s="9">
        <f>'2-選手報名表'!B22</f>
        <v>0</v>
      </c>
      <c r="C17" s="9">
        <f>'2-選手報名表'!C22</f>
        <v>0</v>
      </c>
      <c r="D17" s="9">
        <f>'2-選手報名表'!D22</f>
        <v>0</v>
      </c>
      <c r="E17" s="9">
        <f>'2-選手報名表'!E22</f>
        <v>108</v>
      </c>
      <c r="F17" s="9" t="e">
        <f>'2-選手報名表'!F22</f>
        <v>#N/A</v>
      </c>
      <c r="G17" s="9">
        <f>'2-選手報名表'!G22</f>
        <v>0</v>
      </c>
      <c r="H17" s="9">
        <f>'2-選手報名表'!H22</f>
        <v>0</v>
      </c>
      <c r="I17" s="10">
        <f>'2-選手報名表'!I22</f>
        <v>0</v>
      </c>
      <c r="J17" s="9">
        <f>'2-選手報名表'!J22</f>
        <v>0</v>
      </c>
      <c r="K17" s="10">
        <f>'2-選手報名表'!K22</f>
        <v>0</v>
      </c>
      <c r="L17" s="9">
        <f>'2-選手報名表'!L22</f>
        <v>0</v>
      </c>
      <c r="M17" s="9">
        <f>'2-選手報名表'!M22</f>
        <v>0</v>
      </c>
      <c r="N17" s="10">
        <f>'2-選手報名表'!N22</f>
        <v>0</v>
      </c>
    </row>
    <row r="18" spans="1:14" s="11" customFormat="1" ht="15" customHeight="1">
      <c r="A18" s="9">
        <v>14</v>
      </c>
      <c r="B18" s="9">
        <f>'2-選手報名表'!B23</f>
        <v>0</v>
      </c>
      <c r="C18" s="9">
        <f>'2-選手報名表'!C23</f>
        <v>0</v>
      </c>
      <c r="D18" s="9">
        <f>'2-選手報名表'!D23</f>
        <v>0</v>
      </c>
      <c r="E18" s="9">
        <f>'2-選手報名表'!E23</f>
        <v>108</v>
      </c>
      <c r="F18" s="9" t="e">
        <f>'2-選手報名表'!F23</f>
        <v>#N/A</v>
      </c>
      <c r="G18" s="9">
        <f>'2-選手報名表'!G23</f>
        <v>0</v>
      </c>
      <c r="H18" s="9">
        <f>'2-選手報名表'!H23</f>
        <v>0</v>
      </c>
      <c r="I18" s="10">
        <f>'2-選手報名表'!I23</f>
        <v>0</v>
      </c>
      <c r="J18" s="9">
        <f>'2-選手報名表'!J23</f>
        <v>0</v>
      </c>
      <c r="K18" s="10">
        <f>'2-選手報名表'!K23</f>
        <v>0</v>
      </c>
      <c r="L18" s="9">
        <f>'2-選手報名表'!L23</f>
        <v>0</v>
      </c>
      <c r="M18" s="9">
        <f>'2-選手報名表'!M23</f>
        <v>0</v>
      </c>
      <c r="N18" s="10">
        <f>'2-選手報名表'!N23</f>
        <v>0</v>
      </c>
    </row>
    <row r="19" spans="1:14" s="11" customFormat="1" ht="15" customHeight="1">
      <c r="A19" s="9">
        <v>15</v>
      </c>
      <c r="B19" s="9">
        <f>'2-選手報名表'!B24</f>
        <v>0</v>
      </c>
      <c r="C19" s="9">
        <f>'2-選手報名表'!C24</f>
        <v>0</v>
      </c>
      <c r="D19" s="9">
        <f>'2-選手報名表'!D24</f>
        <v>0</v>
      </c>
      <c r="E19" s="9">
        <f>'2-選手報名表'!E24</f>
        <v>108</v>
      </c>
      <c r="F19" s="9" t="e">
        <f>'2-選手報名表'!F24</f>
        <v>#N/A</v>
      </c>
      <c r="G19" s="9">
        <f>'2-選手報名表'!G24</f>
        <v>0</v>
      </c>
      <c r="H19" s="9">
        <f>'2-選手報名表'!H24</f>
        <v>0</v>
      </c>
      <c r="I19" s="10">
        <f>'2-選手報名表'!I24</f>
        <v>0</v>
      </c>
      <c r="J19" s="9">
        <f>'2-選手報名表'!J24</f>
        <v>0</v>
      </c>
      <c r="K19" s="10">
        <f>'2-選手報名表'!K24</f>
        <v>0</v>
      </c>
      <c r="L19" s="9">
        <f>'2-選手報名表'!L24</f>
        <v>0</v>
      </c>
      <c r="M19" s="9">
        <f>'2-選手報名表'!M24</f>
        <v>0</v>
      </c>
      <c r="N19" s="10">
        <f>'2-選手報名表'!N24</f>
        <v>0</v>
      </c>
    </row>
    <row r="20" spans="1:14" s="11" customFormat="1" ht="15" customHeight="1">
      <c r="A20" s="9">
        <v>16</v>
      </c>
      <c r="B20" s="9">
        <f>'2-選手報名表'!B25</f>
        <v>0</v>
      </c>
      <c r="C20" s="9">
        <f>'2-選手報名表'!C25</f>
        <v>0</v>
      </c>
      <c r="D20" s="9">
        <f>'2-選手報名表'!D25</f>
        <v>0</v>
      </c>
      <c r="E20" s="9">
        <f>'2-選手報名表'!E25</f>
        <v>108</v>
      </c>
      <c r="F20" s="9" t="e">
        <f>'2-選手報名表'!F25</f>
        <v>#N/A</v>
      </c>
      <c r="G20" s="9">
        <f>'2-選手報名表'!G25</f>
        <v>0</v>
      </c>
      <c r="H20" s="9">
        <f>'2-選手報名表'!H25</f>
        <v>0</v>
      </c>
      <c r="I20" s="10">
        <f>'2-選手報名表'!I25</f>
        <v>0</v>
      </c>
      <c r="J20" s="9">
        <f>'2-選手報名表'!J25</f>
        <v>0</v>
      </c>
      <c r="K20" s="10">
        <f>'2-選手報名表'!K25</f>
        <v>0</v>
      </c>
      <c r="L20" s="9">
        <f>'2-選手報名表'!L25</f>
        <v>0</v>
      </c>
      <c r="M20" s="9">
        <f>'2-選手報名表'!M25</f>
        <v>0</v>
      </c>
      <c r="N20" s="10">
        <f>'2-選手報名表'!N25</f>
        <v>0</v>
      </c>
    </row>
    <row r="21" spans="1:14" s="11" customFormat="1" ht="15" customHeight="1">
      <c r="A21" s="9">
        <v>17</v>
      </c>
      <c r="B21" s="9">
        <f>'2-選手報名表'!B26</f>
        <v>0</v>
      </c>
      <c r="C21" s="9">
        <f>'2-選手報名表'!C26</f>
        <v>0</v>
      </c>
      <c r="D21" s="9">
        <f>'2-選手報名表'!D26</f>
        <v>0</v>
      </c>
      <c r="E21" s="9">
        <f>'2-選手報名表'!E26</f>
        <v>108</v>
      </c>
      <c r="F21" s="9" t="e">
        <f>'2-選手報名表'!F26</f>
        <v>#N/A</v>
      </c>
      <c r="G21" s="9">
        <f>'2-選手報名表'!G26</f>
        <v>0</v>
      </c>
      <c r="H21" s="9">
        <f>'2-選手報名表'!H26</f>
        <v>0</v>
      </c>
      <c r="I21" s="10">
        <f>'2-選手報名表'!I26</f>
        <v>0</v>
      </c>
      <c r="J21" s="9">
        <f>'2-選手報名表'!J26</f>
        <v>0</v>
      </c>
      <c r="K21" s="10">
        <f>'2-選手報名表'!K26</f>
        <v>0</v>
      </c>
      <c r="L21" s="9">
        <f>'2-選手報名表'!L26</f>
        <v>0</v>
      </c>
      <c r="M21" s="9">
        <f>'2-選手報名表'!M26</f>
        <v>0</v>
      </c>
      <c r="N21" s="10">
        <f>'2-選手報名表'!N26</f>
        <v>0</v>
      </c>
    </row>
    <row r="22" spans="1:14" s="11" customFormat="1" ht="15" customHeight="1">
      <c r="A22" s="9">
        <v>18</v>
      </c>
      <c r="B22" s="9">
        <f>'2-選手報名表'!B27</f>
        <v>0</v>
      </c>
      <c r="C22" s="9">
        <f>'2-選手報名表'!C27</f>
        <v>0</v>
      </c>
      <c r="D22" s="9">
        <f>'2-選手報名表'!D27</f>
        <v>0</v>
      </c>
      <c r="E22" s="9">
        <f>'2-選手報名表'!E27</f>
        <v>108</v>
      </c>
      <c r="F22" s="9" t="e">
        <f>'2-選手報名表'!F27</f>
        <v>#N/A</v>
      </c>
      <c r="G22" s="9">
        <f>'2-選手報名表'!G27</f>
        <v>0</v>
      </c>
      <c r="H22" s="9">
        <f>'2-選手報名表'!H27</f>
        <v>0</v>
      </c>
      <c r="I22" s="10">
        <f>'2-選手報名表'!I27</f>
        <v>0</v>
      </c>
      <c r="J22" s="9">
        <f>'2-選手報名表'!J27</f>
        <v>0</v>
      </c>
      <c r="K22" s="10">
        <f>'2-選手報名表'!K27</f>
        <v>0</v>
      </c>
      <c r="L22" s="9">
        <f>'2-選手報名表'!L27</f>
        <v>0</v>
      </c>
      <c r="M22" s="9">
        <f>'2-選手報名表'!M27</f>
        <v>0</v>
      </c>
      <c r="N22" s="10">
        <f>'2-選手報名表'!N27</f>
        <v>0</v>
      </c>
    </row>
    <row r="23" spans="1:14" s="11" customFormat="1" ht="15" customHeight="1">
      <c r="A23" s="9">
        <v>19</v>
      </c>
      <c r="B23" s="9">
        <f>'2-選手報名表'!B28</f>
        <v>0</v>
      </c>
      <c r="C23" s="9">
        <f>'2-選手報名表'!C28</f>
        <v>0</v>
      </c>
      <c r="D23" s="9">
        <f>'2-選手報名表'!D28</f>
        <v>0</v>
      </c>
      <c r="E23" s="9">
        <f>'2-選手報名表'!E28</f>
        <v>108</v>
      </c>
      <c r="F23" s="9" t="e">
        <f>'2-選手報名表'!F28</f>
        <v>#N/A</v>
      </c>
      <c r="G23" s="9">
        <f>'2-選手報名表'!G28</f>
        <v>0</v>
      </c>
      <c r="H23" s="9">
        <f>'2-選手報名表'!H28</f>
        <v>0</v>
      </c>
      <c r="I23" s="10">
        <f>'2-選手報名表'!I28</f>
        <v>0</v>
      </c>
      <c r="J23" s="9">
        <f>'2-選手報名表'!J28</f>
        <v>0</v>
      </c>
      <c r="K23" s="10">
        <f>'2-選手報名表'!K28</f>
        <v>0</v>
      </c>
      <c r="L23" s="9">
        <f>'2-選手報名表'!L28</f>
        <v>0</v>
      </c>
      <c r="M23" s="9">
        <f>'2-選手報名表'!M28</f>
        <v>0</v>
      </c>
      <c r="N23" s="10">
        <f>'2-選手報名表'!N28</f>
        <v>0</v>
      </c>
    </row>
    <row r="24" spans="1:14" s="11" customFormat="1" ht="15" customHeight="1">
      <c r="A24" s="9">
        <v>20</v>
      </c>
      <c r="B24" s="9">
        <f>'2-選手報名表'!B29</f>
        <v>0</v>
      </c>
      <c r="C24" s="9">
        <f>'2-選手報名表'!C29</f>
        <v>0</v>
      </c>
      <c r="D24" s="9">
        <f>'2-選手報名表'!D29</f>
        <v>0</v>
      </c>
      <c r="E24" s="9">
        <f>'2-選手報名表'!E29</f>
        <v>108</v>
      </c>
      <c r="F24" s="9" t="e">
        <f>'2-選手報名表'!F29</f>
        <v>#N/A</v>
      </c>
      <c r="G24" s="9">
        <f>'2-選手報名表'!G29</f>
        <v>0</v>
      </c>
      <c r="H24" s="9">
        <f>'2-選手報名表'!H29</f>
        <v>0</v>
      </c>
      <c r="I24" s="10">
        <f>'2-選手報名表'!I29</f>
        <v>0</v>
      </c>
      <c r="J24" s="9">
        <f>'2-選手報名表'!J29</f>
        <v>0</v>
      </c>
      <c r="K24" s="10">
        <f>'2-選手報名表'!K29</f>
        <v>0</v>
      </c>
      <c r="L24" s="9">
        <f>'2-選手報名表'!L29</f>
        <v>0</v>
      </c>
      <c r="M24" s="9">
        <f>'2-選手報名表'!M29</f>
        <v>0</v>
      </c>
      <c r="N24" s="10">
        <f>'2-選手報名表'!N29</f>
        <v>0</v>
      </c>
    </row>
    <row r="25" spans="1:14" s="11" customFormat="1" ht="15" customHeight="1">
      <c r="A25" s="9">
        <v>21</v>
      </c>
      <c r="B25" s="9">
        <f>'2-選手報名表'!B30</f>
        <v>0</v>
      </c>
      <c r="C25" s="9">
        <f>'2-選手報名表'!C30</f>
        <v>0</v>
      </c>
      <c r="D25" s="9">
        <f>'2-選手報名表'!D30</f>
        <v>0</v>
      </c>
      <c r="E25" s="9">
        <f>'2-選手報名表'!E30</f>
        <v>108</v>
      </c>
      <c r="F25" s="9" t="e">
        <f>'2-選手報名表'!F30</f>
        <v>#N/A</v>
      </c>
      <c r="G25" s="9">
        <f>'2-選手報名表'!G30</f>
        <v>0</v>
      </c>
      <c r="H25" s="9">
        <f>'2-選手報名表'!H30</f>
        <v>0</v>
      </c>
      <c r="I25" s="10">
        <f>'2-選手報名表'!I30</f>
        <v>0</v>
      </c>
      <c r="J25" s="9">
        <f>'2-選手報名表'!J30</f>
        <v>0</v>
      </c>
      <c r="K25" s="10">
        <f>'2-選手報名表'!K30</f>
        <v>0</v>
      </c>
      <c r="L25" s="9">
        <f>'2-選手報名表'!L30</f>
        <v>0</v>
      </c>
      <c r="M25" s="9">
        <f>'2-選手報名表'!M30</f>
        <v>0</v>
      </c>
      <c r="N25" s="10">
        <f>'2-選手報名表'!N30</f>
        <v>0</v>
      </c>
    </row>
    <row r="26" spans="1:14" s="11" customFormat="1" ht="15" customHeight="1">
      <c r="A26" s="9">
        <v>22</v>
      </c>
      <c r="B26" s="9">
        <f>'2-選手報名表'!B31</f>
        <v>0</v>
      </c>
      <c r="C26" s="9">
        <f>'2-選手報名表'!C31</f>
        <v>0</v>
      </c>
      <c r="D26" s="9">
        <f>'2-選手報名表'!D31</f>
        <v>0</v>
      </c>
      <c r="E26" s="9">
        <f>'2-選手報名表'!E31</f>
        <v>108</v>
      </c>
      <c r="F26" s="9" t="e">
        <f>'2-選手報名表'!F31</f>
        <v>#N/A</v>
      </c>
      <c r="G26" s="9">
        <f>'2-選手報名表'!G31</f>
        <v>0</v>
      </c>
      <c r="H26" s="9">
        <f>'2-選手報名表'!H31</f>
        <v>0</v>
      </c>
      <c r="I26" s="10">
        <f>'2-選手報名表'!I31</f>
        <v>0</v>
      </c>
      <c r="J26" s="9">
        <f>'2-選手報名表'!J31</f>
        <v>0</v>
      </c>
      <c r="K26" s="10">
        <f>'2-選手報名表'!K31</f>
        <v>0</v>
      </c>
      <c r="L26" s="9">
        <f>'2-選手報名表'!L31</f>
        <v>0</v>
      </c>
      <c r="M26" s="9">
        <f>'2-選手報名表'!M31</f>
        <v>0</v>
      </c>
      <c r="N26" s="10">
        <f>'2-選手報名表'!N31</f>
        <v>0</v>
      </c>
    </row>
    <row r="27" spans="1:14" s="11" customFormat="1" ht="15" customHeight="1">
      <c r="A27" s="9">
        <v>23</v>
      </c>
      <c r="B27" s="9">
        <f>'2-選手報名表'!B32</f>
        <v>0</v>
      </c>
      <c r="C27" s="9">
        <f>'2-選手報名表'!C32</f>
        <v>0</v>
      </c>
      <c r="D27" s="9">
        <f>'2-選手報名表'!D32</f>
        <v>0</v>
      </c>
      <c r="E27" s="9">
        <f>'2-選手報名表'!E32</f>
        <v>108</v>
      </c>
      <c r="F27" s="9" t="e">
        <f>'2-選手報名表'!F32</f>
        <v>#N/A</v>
      </c>
      <c r="G27" s="9">
        <f>'2-選手報名表'!G32</f>
        <v>0</v>
      </c>
      <c r="H27" s="9">
        <f>'2-選手報名表'!H32</f>
        <v>0</v>
      </c>
      <c r="I27" s="10">
        <f>'2-選手報名表'!I32</f>
        <v>0</v>
      </c>
      <c r="J27" s="9">
        <f>'2-選手報名表'!J32</f>
        <v>0</v>
      </c>
      <c r="K27" s="10">
        <f>'2-選手報名表'!K32</f>
        <v>0</v>
      </c>
      <c r="L27" s="9">
        <f>'2-選手報名表'!L32</f>
        <v>0</v>
      </c>
      <c r="M27" s="9">
        <f>'2-選手報名表'!M32</f>
        <v>0</v>
      </c>
      <c r="N27" s="10">
        <f>'2-選手報名表'!N32</f>
        <v>0</v>
      </c>
    </row>
    <row r="28" spans="1:14" s="11" customFormat="1" ht="15" customHeight="1">
      <c r="A28" s="9">
        <v>24</v>
      </c>
      <c r="B28" s="9">
        <f>'2-選手報名表'!B33</f>
        <v>0</v>
      </c>
      <c r="C28" s="9">
        <f>'2-選手報名表'!C33</f>
        <v>0</v>
      </c>
      <c r="D28" s="9">
        <f>'2-選手報名表'!D33</f>
        <v>0</v>
      </c>
      <c r="E28" s="9">
        <f>'2-選手報名表'!E33</f>
        <v>108</v>
      </c>
      <c r="F28" s="9" t="e">
        <f>'2-選手報名表'!F33</f>
        <v>#N/A</v>
      </c>
      <c r="G28" s="9">
        <f>'2-選手報名表'!G33</f>
        <v>0</v>
      </c>
      <c r="H28" s="9">
        <f>'2-選手報名表'!H33</f>
        <v>0</v>
      </c>
      <c r="I28" s="10">
        <f>'2-選手報名表'!I33</f>
        <v>0</v>
      </c>
      <c r="J28" s="9">
        <f>'2-選手報名表'!J33</f>
        <v>0</v>
      </c>
      <c r="K28" s="10">
        <f>'2-選手報名表'!K33</f>
        <v>0</v>
      </c>
      <c r="L28" s="9">
        <f>'2-選手報名表'!L33</f>
        <v>0</v>
      </c>
      <c r="M28" s="9">
        <f>'2-選手報名表'!M33</f>
        <v>0</v>
      </c>
      <c r="N28" s="10">
        <f>'2-選手報名表'!N33</f>
        <v>0</v>
      </c>
    </row>
    <row r="29" spans="1:14" s="11" customFormat="1" ht="15" customHeight="1">
      <c r="A29" s="9">
        <v>25</v>
      </c>
      <c r="B29" s="9">
        <f>'2-選手報名表'!B34</f>
        <v>0</v>
      </c>
      <c r="C29" s="9">
        <f>'2-選手報名表'!C34</f>
        <v>0</v>
      </c>
      <c r="D29" s="9">
        <f>'2-選手報名表'!D34</f>
        <v>0</v>
      </c>
      <c r="E29" s="9">
        <f>'2-選手報名表'!E34</f>
        <v>108</v>
      </c>
      <c r="F29" s="9" t="e">
        <f>'2-選手報名表'!F34</f>
        <v>#N/A</v>
      </c>
      <c r="G29" s="9">
        <f>'2-選手報名表'!G34</f>
        <v>0</v>
      </c>
      <c r="H29" s="9">
        <f>'2-選手報名表'!H34</f>
        <v>0</v>
      </c>
      <c r="I29" s="10">
        <f>'2-選手報名表'!I34</f>
        <v>0</v>
      </c>
      <c r="J29" s="9">
        <f>'2-選手報名表'!J34</f>
        <v>0</v>
      </c>
      <c r="K29" s="10">
        <f>'2-選手報名表'!K34</f>
        <v>0</v>
      </c>
      <c r="L29" s="9">
        <f>'2-選手報名表'!L34</f>
        <v>0</v>
      </c>
      <c r="M29" s="9">
        <f>'2-選手報名表'!M34</f>
        <v>0</v>
      </c>
      <c r="N29" s="10">
        <f>'2-選手報名表'!N34</f>
        <v>0</v>
      </c>
    </row>
    <row r="30" spans="1:14" s="11" customFormat="1" ht="15" customHeight="1">
      <c r="A30" s="9">
        <v>26</v>
      </c>
      <c r="B30" s="9">
        <f>'2-選手報名表'!B35</f>
        <v>0</v>
      </c>
      <c r="C30" s="9">
        <f>'2-選手報名表'!C35</f>
        <v>0</v>
      </c>
      <c r="D30" s="9">
        <f>'2-選手報名表'!D35</f>
        <v>0</v>
      </c>
      <c r="E30" s="9">
        <f>'2-選手報名表'!E35</f>
        <v>108</v>
      </c>
      <c r="F30" s="9" t="e">
        <f>'2-選手報名表'!F35</f>
        <v>#N/A</v>
      </c>
      <c r="G30" s="9">
        <f>'2-選手報名表'!G35</f>
        <v>0</v>
      </c>
      <c r="H30" s="9">
        <f>'2-選手報名表'!H35</f>
        <v>0</v>
      </c>
      <c r="I30" s="10">
        <f>'2-選手報名表'!I35</f>
        <v>0</v>
      </c>
      <c r="J30" s="9">
        <f>'2-選手報名表'!J35</f>
        <v>0</v>
      </c>
      <c r="K30" s="10">
        <f>'2-選手報名表'!K35</f>
        <v>0</v>
      </c>
      <c r="L30" s="9">
        <f>'2-選手報名表'!L35</f>
        <v>0</v>
      </c>
      <c r="M30" s="9">
        <f>'2-選手報名表'!M35</f>
        <v>0</v>
      </c>
      <c r="N30" s="10">
        <f>'2-選手報名表'!N35</f>
        <v>0</v>
      </c>
    </row>
    <row r="31" spans="1:14" s="11" customFormat="1" ht="15" customHeight="1">
      <c r="A31" s="9">
        <v>27</v>
      </c>
      <c r="B31" s="9">
        <f>'2-選手報名表'!B36</f>
        <v>0</v>
      </c>
      <c r="C31" s="9">
        <f>'2-選手報名表'!C36</f>
        <v>0</v>
      </c>
      <c r="D31" s="9">
        <f>'2-選手報名表'!D36</f>
        <v>0</v>
      </c>
      <c r="E31" s="9">
        <f>'2-選手報名表'!E36</f>
        <v>108</v>
      </c>
      <c r="F31" s="9" t="e">
        <f>'2-選手報名表'!F36</f>
        <v>#N/A</v>
      </c>
      <c r="G31" s="9">
        <f>'2-選手報名表'!G36</f>
        <v>0</v>
      </c>
      <c r="H31" s="9">
        <f>'2-選手報名表'!H36</f>
        <v>0</v>
      </c>
      <c r="I31" s="10">
        <f>'2-選手報名表'!I36</f>
        <v>0</v>
      </c>
      <c r="J31" s="9">
        <f>'2-選手報名表'!J36</f>
        <v>0</v>
      </c>
      <c r="K31" s="10">
        <f>'2-選手報名表'!K36</f>
        <v>0</v>
      </c>
      <c r="L31" s="9">
        <f>'2-選手報名表'!L36</f>
        <v>0</v>
      </c>
      <c r="M31" s="9">
        <f>'2-選手報名表'!M36</f>
        <v>0</v>
      </c>
      <c r="N31" s="10">
        <f>'2-選手報名表'!N36</f>
        <v>0</v>
      </c>
    </row>
    <row r="32" spans="1:14" s="11" customFormat="1" ht="15" customHeight="1">
      <c r="A32" s="9">
        <v>28</v>
      </c>
      <c r="B32" s="9">
        <f>'2-選手報名表'!B37</f>
        <v>0</v>
      </c>
      <c r="C32" s="9">
        <f>'2-選手報名表'!C37</f>
        <v>0</v>
      </c>
      <c r="D32" s="9">
        <f>'2-選手報名表'!D37</f>
        <v>0</v>
      </c>
      <c r="E32" s="9">
        <f>'2-選手報名表'!E37</f>
        <v>108</v>
      </c>
      <c r="F32" s="9" t="e">
        <f>'2-選手報名表'!F37</f>
        <v>#N/A</v>
      </c>
      <c r="G32" s="9">
        <f>'2-選手報名表'!G37</f>
        <v>0</v>
      </c>
      <c r="H32" s="9">
        <f>'2-選手報名表'!H37</f>
        <v>0</v>
      </c>
      <c r="I32" s="10">
        <f>'2-選手報名表'!I37</f>
        <v>0</v>
      </c>
      <c r="J32" s="9">
        <f>'2-選手報名表'!J37</f>
        <v>0</v>
      </c>
      <c r="K32" s="10">
        <f>'2-選手報名表'!K37</f>
        <v>0</v>
      </c>
      <c r="L32" s="9">
        <f>'2-選手報名表'!L37</f>
        <v>0</v>
      </c>
      <c r="M32" s="9">
        <f>'2-選手報名表'!M37</f>
        <v>0</v>
      </c>
      <c r="N32" s="10">
        <f>'2-選手報名表'!N37</f>
        <v>0</v>
      </c>
    </row>
    <row r="33" spans="1:14" s="11" customFormat="1" ht="15" customHeight="1">
      <c r="A33" s="9">
        <v>29</v>
      </c>
      <c r="B33" s="9">
        <f>'2-選手報名表'!B38</f>
        <v>0</v>
      </c>
      <c r="C33" s="9">
        <f>'2-選手報名表'!C38</f>
        <v>0</v>
      </c>
      <c r="D33" s="9">
        <f>'2-選手報名表'!D38</f>
        <v>0</v>
      </c>
      <c r="E33" s="9">
        <f>'2-選手報名表'!E38</f>
        <v>108</v>
      </c>
      <c r="F33" s="9" t="e">
        <f>'2-選手報名表'!F38</f>
        <v>#N/A</v>
      </c>
      <c r="G33" s="9">
        <f>'2-選手報名表'!G38</f>
        <v>0</v>
      </c>
      <c r="H33" s="9">
        <f>'2-選手報名表'!H38</f>
        <v>0</v>
      </c>
      <c r="I33" s="10">
        <f>'2-選手報名表'!I38</f>
        <v>0</v>
      </c>
      <c r="J33" s="9">
        <f>'2-選手報名表'!J38</f>
        <v>0</v>
      </c>
      <c r="K33" s="10">
        <f>'2-選手報名表'!K38</f>
        <v>0</v>
      </c>
      <c r="L33" s="9">
        <f>'2-選手報名表'!L38</f>
        <v>0</v>
      </c>
      <c r="M33" s="9">
        <f>'2-選手報名表'!M38</f>
        <v>0</v>
      </c>
      <c r="N33" s="10">
        <f>'2-選手報名表'!N38</f>
        <v>0</v>
      </c>
    </row>
    <row r="34" spans="1:14" s="11" customFormat="1" ht="15" customHeight="1">
      <c r="A34" s="9">
        <v>30</v>
      </c>
      <c r="B34" s="9">
        <f>'2-選手報名表'!B39</f>
        <v>0</v>
      </c>
      <c r="C34" s="9">
        <f>'2-選手報名表'!C39</f>
        <v>0</v>
      </c>
      <c r="D34" s="9">
        <f>'2-選手報名表'!D39</f>
        <v>0</v>
      </c>
      <c r="E34" s="9">
        <f>'2-選手報名表'!E39</f>
        <v>108</v>
      </c>
      <c r="F34" s="9" t="e">
        <f>'2-選手報名表'!F39</f>
        <v>#N/A</v>
      </c>
      <c r="G34" s="9">
        <f>'2-選手報名表'!G39</f>
        <v>0</v>
      </c>
      <c r="H34" s="9">
        <f>'2-選手報名表'!H39</f>
        <v>0</v>
      </c>
      <c r="I34" s="10">
        <f>'2-選手報名表'!I39</f>
        <v>0</v>
      </c>
      <c r="J34" s="9">
        <f>'2-選手報名表'!J39</f>
        <v>0</v>
      </c>
      <c r="K34" s="10">
        <f>'2-選手報名表'!K39</f>
        <v>0</v>
      </c>
      <c r="L34" s="9">
        <f>'2-選手報名表'!L39</f>
        <v>0</v>
      </c>
      <c r="M34" s="9">
        <f>'2-選手報名表'!M39</f>
        <v>0</v>
      </c>
      <c r="N34" s="10">
        <f>'2-選手報名表'!N39</f>
        <v>0</v>
      </c>
    </row>
    <row r="35" spans="1:14" s="11" customFormat="1" ht="15" customHeight="1">
      <c r="A35" s="9">
        <v>31</v>
      </c>
      <c r="B35" s="9">
        <f>'2-選手報名表'!B40</f>
        <v>0</v>
      </c>
      <c r="C35" s="9">
        <f>'2-選手報名表'!C40</f>
        <v>0</v>
      </c>
      <c r="D35" s="9">
        <f>'2-選手報名表'!D40</f>
        <v>0</v>
      </c>
      <c r="E35" s="9">
        <f>'2-選手報名表'!E40</f>
        <v>108</v>
      </c>
      <c r="F35" s="9" t="e">
        <f>'2-選手報名表'!F40</f>
        <v>#N/A</v>
      </c>
      <c r="G35" s="9">
        <f>'2-選手報名表'!G40</f>
        <v>0</v>
      </c>
      <c r="H35" s="9">
        <f>'2-選手報名表'!H40</f>
        <v>0</v>
      </c>
      <c r="I35" s="10">
        <f>'2-選手報名表'!I40</f>
        <v>0</v>
      </c>
      <c r="J35" s="9">
        <f>'2-選手報名表'!J40</f>
        <v>0</v>
      </c>
      <c r="K35" s="10">
        <f>'2-選手報名表'!K40</f>
        <v>0</v>
      </c>
      <c r="L35" s="9">
        <f>'2-選手報名表'!L40</f>
        <v>0</v>
      </c>
      <c r="M35" s="9">
        <f>'2-選手報名表'!M40</f>
        <v>0</v>
      </c>
      <c r="N35" s="10">
        <f>'2-選手報名表'!N40</f>
        <v>0</v>
      </c>
    </row>
    <row r="36" spans="1:14" s="11" customFormat="1" ht="15" customHeight="1">
      <c r="A36" s="9">
        <v>32</v>
      </c>
      <c r="B36" s="9">
        <f>'2-選手報名表'!B41</f>
        <v>0</v>
      </c>
      <c r="C36" s="9">
        <f>'2-選手報名表'!C41</f>
        <v>0</v>
      </c>
      <c r="D36" s="9">
        <f>'2-選手報名表'!D41</f>
        <v>0</v>
      </c>
      <c r="E36" s="9">
        <f>'2-選手報名表'!E41</f>
        <v>108</v>
      </c>
      <c r="F36" s="9" t="e">
        <f>'2-選手報名表'!F41</f>
        <v>#N/A</v>
      </c>
      <c r="G36" s="9">
        <f>'2-選手報名表'!G41</f>
        <v>0</v>
      </c>
      <c r="H36" s="9">
        <f>'2-選手報名表'!H41</f>
        <v>0</v>
      </c>
      <c r="I36" s="10">
        <f>'2-選手報名表'!I41</f>
        <v>0</v>
      </c>
      <c r="J36" s="9">
        <f>'2-選手報名表'!J41</f>
        <v>0</v>
      </c>
      <c r="K36" s="10">
        <f>'2-選手報名表'!K41</f>
        <v>0</v>
      </c>
      <c r="L36" s="9">
        <f>'2-選手報名表'!L41</f>
        <v>0</v>
      </c>
      <c r="M36" s="9">
        <f>'2-選手報名表'!M41</f>
        <v>0</v>
      </c>
      <c r="N36" s="10">
        <f>'2-選手報名表'!N41</f>
        <v>0</v>
      </c>
    </row>
    <row r="37" spans="1:14" s="11" customFormat="1" ht="15" customHeight="1">
      <c r="A37" s="9">
        <v>33</v>
      </c>
      <c r="B37" s="9">
        <f>'2-選手報名表'!B42</f>
        <v>0</v>
      </c>
      <c r="C37" s="9">
        <f>'2-選手報名表'!C42</f>
        <v>0</v>
      </c>
      <c r="D37" s="9">
        <f>'2-選手報名表'!D42</f>
        <v>0</v>
      </c>
      <c r="E37" s="9">
        <f>'2-選手報名表'!E42</f>
        <v>108</v>
      </c>
      <c r="F37" s="9" t="e">
        <f>'2-選手報名表'!F42</f>
        <v>#N/A</v>
      </c>
      <c r="G37" s="9">
        <f>'2-選手報名表'!G42</f>
        <v>0</v>
      </c>
      <c r="H37" s="9">
        <f>'2-選手報名表'!H42</f>
        <v>0</v>
      </c>
      <c r="I37" s="10">
        <f>'2-選手報名表'!I42</f>
        <v>0</v>
      </c>
      <c r="J37" s="9">
        <f>'2-選手報名表'!J42</f>
        <v>0</v>
      </c>
      <c r="K37" s="10">
        <f>'2-選手報名表'!K42</f>
        <v>0</v>
      </c>
      <c r="L37" s="9">
        <f>'2-選手報名表'!L42</f>
        <v>0</v>
      </c>
      <c r="M37" s="9">
        <f>'2-選手報名表'!M42</f>
        <v>0</v>
      </c>
      <c r="N37" s="10">
        <f>'2-選手報名表'!N42</f>
        <v>0</v>
      </c>
    </row>
    <row r="38" spans="1:14" s="11" customFormat="1" ht="15" customHeight="1">
      <c r="A38" s="9">
        <v>34</v>
      </c>
      <c r="B38" s="9">
        <f>'2-選手報名表'!B43</f>
        <v>0</v>
      </c>
      <c r="C38" s="9">
        <f>'2-選手報名表'!C43</f>
        <v>0</v>
      </c>
      <c r="D38" s="9">
        <f>'2-選手報名表'!D43</f>
        <v>0</v>
      </c>
      <c r="E38" s="9">
        <f>'2-選手報名表'!E43</f>
        <v>108</v>
      </c>
      <c r="F38" s="9" t="e">
        <f>'2-選手報名表'!F43</f>
        <v>#N/A</v>
      </c>
      <c r="G38" s="9">
        <f>'2-選手報名表'!G43</f>
        <v>0</v>
      </c>
      <c r="H38" s="9">
        <f>'2-選手報名表'!H43</f>
        <v>0</v>
      </c>
      <c r="I38" s="10">
        <f>'2-選手報名表'!I43</f>
        <v>0</v>
      </c>
      <c r="J38" s="9">
        <f>'2-選手報名表'!J43</f>
        <v>0</v>
      </c>
      <c r="K38" s="10">
        <f>'2-選手報名表'!K43</f>
        <v>0</v>
      </c>
      <c r="L38" s="9">
        <f>'2-選手報名表'!L43</f>
        <v>0</v>
      </c>
      <c r="M38" s="9">
        <f>'2-選手報名表'!M43</f>
        <v>0</v>
      </c>
      <c r="N38" s="10">
        <f>'2-選手報名表'!N43</f>
        <v>0</v>
      </c>
    </row>
    <row r="39" spans="1:14" s="11" customFormat="1" ht="15" customHeight="1">
      <c r="A39" s="9">
        <v>35</v>
      </c>
      <c r="B39" s="9">
        <f>'2-選手報名表'!B44</f>
        <v>0</v>
      </c>
      <c r="C39" s="9">
        <f>'2-選手報名表'!C44</f>
        <v>0</v>
      </c>
      <c r="D39" s="9">
        <f>'2-選手報名表'!D44</f>
        <v>0</v>
      </c>
      <c r="E39" s="9">
        <f>'2-選手報名表'!E44</f>
        <v>108</v>
      </c>
      <c r="F39" s="9" t="e">
        <f>'2-選手報名表'!F44</f>
        <v>#N/A</v>
      </c>
      <c r="G39" s="9">
        <f>'2-選手報名表'!G44</f>
        <v>0</v>
      </c>
      <c r="H39" s="9">
        <f>'2-選手報名表'!H44</f>
        <v>0</v>
      </c>
      <c r="I39" s="10">
        <f>'2-選手報名表'!I44</f>
        <v>0</v>
      </c>
      <c r="J39" s="9">
        <f>'2-選手報名表'!J44</f>
        <v>0</v>
      </c>
      <c r="K39" s="10">
        <f>'2-選手報名表'!K44</f>
        <v>0</v>
      </c>
      <c r="L39" s="9">
        <f>'2-選手報名表'!L44</f>
        <v>0</v>
      </c>
      <c r="M39" s="9">
        <f>'2-選手報名表'!M44</f>
        <v>0</v>
      </c>
      <c r="N39" s="10">
        <f>'2-選手報名表'!N44</f>
        <v>0</v>
      </c>
    </row>
    <row r="40" spans="1:14" s="11" customFormat="1" ht="15" customHeight="1">
      <c r="A40" s="9">
        <v>36</v>
      </c>
      <c r="B40" s="9">
        <f>'2-選手報名表'!B45</f>
        <v>0</v>
      </c>
      <c r="C40" s="9">
        <f>'2-選手報名表'!C45</f>
        <v>0</v>
      </c>
      <c r="D40" s="9">
        <f>'2-選手報名表'!D45</f>
        <v>0</v>
      </c>
      <c r="E40" s="9">
        <f>'2-選手報名表'!E45</f>
        <v>108</v>
      </c>
      <c r="F40" s="9" t="e">
        <f>'2-選手報名表'!F45</f>
        <v>#N/A</v>
      </c>
      <c r="G40" s="9">
        <f>'2-選手報名表'!G45</f>
        <v>0</v>
      </c>
      <c r="H40" s="9">
        <f>'2-選手報名表'!H45</f>
        <v>0</v>
      </c>
      <c r="I40" s="10">
        <f>'2-選手報名表'!I45</f>
        <v>0</v>
      </c>
      <c r="J40" s="9">
        <f>'2-選手報名表'!J45</f>
        <v>0</v>
      </c>
      <c r="K40" s="10">
        <f>'2-選手報名表'!K45</f>
        <v>0</v>
      </c>
      <c r="L40" s="9">
        <f>'2-選手報名表'!L45</f>
        <v>0</v>
      </c>
      <c r="M40" s="9">
        <f>'2-選手報名表'!M45</f>
        <v>0</v>
      </c>
      <c r="N40" s="10">
        <f>'2-選手報名表'!N45</f>
        <v>0</v>
      </c>
    </row>
    <row r="41" spans="1:14" s="11" customFormat="1" ht="15" customHeight="1">
      <c r="A41" s="9">
        <v>37</v>
      </c>
      <c r="B41" s="9">
        <f>'2-選手報名表'!B46</f>
        <v>0</v>
      </c>
      <c r="C41" s="9">
        <f>'2-選手報名表'!C46</f>
        <v>0</v>
      </c>
      <c r="D41" s="9">
        <f>'2-選手報名表'!D46</f>
        <v>0</v>
      </c>
      <c r="E41" s="9">
        <f>'2-選手報名表'!E46</f>
        <v>108</v>
      </c>
      <c r="F41" s="9" t="e">
        <f>'2-選手報名表'!F46</f>
        <v>#N/A</v>
      </c>
      <c r="G41" s="9">
        <f>'2-選手報名表'!G46</f>
        <v>0</v>
      </c>
      <c r="H41" s="9">
        <f>'2-選手報名表'!H46</f>
        <v>0</v>
      </c>
      <c r="I41" s="10">
        <f>'2-選手報名表'!I46</f>
        <v>0</v>
      </c>
      <c r="J41" s="9">
        <f>'2-選手報名表'!J46</f>
        <v>0</v>
      </c>
      <c r="K41" s="10">
        <f>'2-選手報名表'!K46</f>
        <v>0</v>
      </c>
      <c r="L41" s="9">
        <f>'2-選手報名表'!L46</f>
        <v>0</v>
      </c>
      <c r="M41" s="9">
        <f>'2-選手報名表'!M46</f>
        <v>0</v>
      </c>
      <c r="N41" s="10">
        <f>'2-選手報名表'!N46</f>
        <v>0</v>
      </c>
    </row>
    <row r="42" spans="1:14" s="11" customFormat="1" ht="15" customHeight="1">
      <c r="A42" s="9">
        <v>38</v>
      </c>
      <c r="B42" s="9">
        <f>'2-選手報名表'!B47</f>
        <v>0</v>
      </c>
      <c r="C42" s="9">
        <f>'2-選手報名表'!C47</f>
        <v>0</v>
      </c>
      <c r="D42" s="9">
        <f>'2-選手報名表'!D47</f>
        <v>0</v>
      </c>
      <c r="E42" s="9">
        <f>'2-選手報名表'!E47</f>
        <v>108</v>
      </c>
      <c r="F42" s="9" t="e">
        <f>'2-選手報名表'!F47</f>
        <v>#N/A</v>
      </c>
      <c r="G42" s="9">
        <f>'2-選手報名表'!G47</f>
        <v>0</v>
      </c>
      <c r="H42" s="9">
        <f>'2-選手報名表'!H47</f>
        <v>0</v>
      </c>
      <c r="I42" s="10">
        <f>'2-選手報名表'!I47</f>
        <v>0</v>
      </c>
      <c r="J42" s="9">
        <f>'2-選手報名表'!J47</f>
        <v>0</v>
      </c>
      <c r="K42" s="10">
        <f>'2-選手報名表'!K47</f>
        <v>0</v>
      </c>
      <c r="L42" s="9">
        <f>'2-選手報名表'!L47</f>
        <v>0</v>
      </c>
      <c r="M42" s="9">
        <f>'2-選手報名表'!M47</f>
        <v>0</v>
      </c>
      <c r="N42" s="10">
        <f>'2-選手報名表'!N47</f>
        <v>0</v>
      </c>
    </row>
    <row r="43" spans="1:14" s="11" customFormat="1" ht="15" customHeight="1">
      <c r="A43" s="9">
        <v>39</v>
      </c>
      <c r="B43" s="9">
        <f>'2-選手報名表'!B48</f>
        <v>0</v>
      </c>
      <c r="C43" s="9">
        <f>'2-選手報名表'!C48</f>
        <v>0</v>
      </c>
      <c r="D43" s="9">
        <f>'2-選手報名表'!D48</f>
        <v>0</v>
      </c>
      <c r="E43" s="9">
        <f>'2-選手報名表'!E48</f>
        <v>108</v>
      </c>
      <c r="F43" s="9" t="e">
        <f>'2-選手報名表'!F48</f>
        <v>#N/A</v>
      </c>
      <c r="G43" s="9">
        <f>'2-選手報名表'!G48</f>
        <v>0</v>
      </c>
      <c r="H43" s="9">
        <f>'2-選手報名表'!H48</f>
        <v>0</v>
      </c>
      <c r="I43" s="10">
        <f>'2-選手報名表'!I48</f>
        <v>0</v>
      </c>
      <c r="J43" s="9">
        <f>'2-選手報名表'!J48</f>
        <v>0</v>
      </c>
      <c r="K43" s="10">
        <f>'2-選手報名表'!K48</f>
        <v>0</v>
      </c>
      <c r="L43" s="9">
        <f>'2-選手報名表'!L48</f>
        <v>0</v>
      </c>
      <c r="M43" s="9">
        <f>'2-選手報名表'!M48</f>
        <v>0</v>
      </c>
      <c r="N43" s="10">
        <f>'2-選手報名表'!N48</f>
        <v>0</v>
      </c>
    </row>
    <row r="44" spans="1:14" s="11" customFormat="1" ht="15" customHeight="1">
      <c r="A44" s="9">
        <v>40</v>
      </c>
      <c r="B44" s="9">
        <f>'2-選手報名表'!B49</f>
        <v>0</v>
      </c>
      <c r="C44" s="9">
        <f>'2-選手報名表'!C49</f>
        <v>0</v>
      </c>
      <c r="D44" s="9">
        <f>'2-選手報名表'!D49</f>
        <v>0</v>
      </c>
      <c r="E44" s="9">
        <f>'2-選手報名表'!E49</f>
        <v>108</v>
      </c>
      <c r="F44" s="9" t="e">
        <f>'2-選手報名表'!F49</f>
        <v>#N/A</v>
      </c>
      <c r="G44" s="9">
        <f>'2-選手報名表'!G49</f>
        <v>0</v>
      </c>
      <c r="H44" s="9">
        <f>'2-選手報名表'!H49</f>
        <v>0</v>
      </c>
      <c r="I44" s="10">
        <f>'2-選手報名表'!I49</f>
        <v>0</v>
      </c>
      <c r="J44" s="9">
        <f>'2-選手報名表'!J49</f>
        <v>0</v>
      </c>
      <c r="K44" s="10">
        <f>'2-選手報名表'!K49</f>
        <v>0</v>
      </c>
      <c r="L44" s="9">
        <f>'2-選手報名表'!L49</f>
        <v>0</v>
      </c>
      <c r="M44" s="9">
        <f>'2-選手報名表'!M49</f>
        <v>0</v>
      </c>
      <c r="N44" s="10">
        <f>'2-選手報名表'!N49</f>
        <v>0</v>
      </c>
    </row>
    <row r="45" spans="1:14" s="11" customFormat="1" ht="15" customHeight="1">
      <c r="A45" s="9">
        <v>41</v>
      </c>
      <c r="B45" s="9">
        <f>'2-選手報名表'!B50</f>
        <v>0</v>
      </c>
      <c r="C45" s="9">
        <f>'2-選手報名表'!C50</f>
        <v>0</v>
      </c>
      <c r="D45" s="9">
        <f>'2-選手報名表'!D50</f>
        <v>0</v>
      </c>
      <c r="E45" s="9">
        <f>'2-選手報名表'!E50</f>
        <v>108</v>
      </c>
      <c r="F45" s="9" t="e">
        <f>'2-選手報名表'!F50</f>
        <v>#N/A</v>
      </c>
      <c r="G45" s="9">
        <f>'2-選手報名表'!G50</f>
        <v>0</v>
      </c>
      <c r="H45" s="9">
        <f>'2-選手報名表'!H50</f>
        <v>0</v>
      </c>
      <c r="I45" s="10">
        <f>'2-選手報名表'!I50</f>
        <v>0</v>
      </c>
      <c r="J45" s="9">
        <f>'2-選手報名表'!J50</f>
        <v>0</v>
      </c>
      <c r="K45" s="10">
        <f>'2-選手報名表'!K50</f>
        <v>0</v>
      </c>
      <c r="L45" s="9">
        <f>'2-選手報名表'!L50</f>
        <v>0</v>
      </c>
      <c r="M45" s="9">
        <f>'2-選手報名表'!M50</f>
        <v>0</v>
      </c>
      <c r="N45" s="10">
        <f>'2-選手報名表'!N50</f>
        <v>0</v>
      </c>
    </row>
    <row r="46" spans="1:14" s="11" customFormat="1" ht="15" customHeight="1">
      <c r="A46" s="9">
        <v>42</v>
      </c>
      <c r="B46" s="9">
        <f>'2-選手報名表'!B51</f>
        <v>0</v>
      </c>
      <c r="C46" s="9">
        <f>'2-選手報名表'!C51</f>
        <v>0</v>
      </c>
      <c r="D46" s="9">
        <f>'2-選手報名表'!D51</f>
        <v>0</v>
      </c>
      <c r="E46" s="9">
        <f>'2-選手報名表'!E51</f>
        <v>108</v>
      </c>
      <c r="F46" s="9" t="e">
        <f>'2-選手報名表'!F51</f>
        <v>#N/A</v>
      </c>
      <c r="G46" s="9">
        <f>'2-選手報名表'!G51</f>
        <v>0</v>
      </c>
      <c r="H46" s="9">
        <f>'2-選手報名表'!H51</f>
        <v>0</v>
      </c>
      <c r="I46" s="10">
        <f>'2-選手報名表'!I51</f>
        <v>0</v>
      </c>
      <c r="J46" s="9">
        <f>'2-選手報名表'!J51</f>
        <v>0</v>
      </c>
      <c r="K46" s="10">
        <f>'2-選手報名表'!K51</f>
        <v>0</v>
      </c>
      <c r="L46" s="9">
        <f>'2-選手報名表'!L51</f>
        <v>0</v>
      </c>
      <c r="M46" s="9">
        <f>'2-選手報名表'!M51</f>
        <v>0</v>
      </c>
      <c r="N46" s="10">
        <f>'2-選手報名表'!N51</f>
        <v>0</v>
      </c>
    </row>
    <row r="47" spans="1:14" s="11" customFormat="1" ht="15" customHeight="1">
      <c r="A47" s="9">
        <v>43</v>
      </c>
      <c r="B47" s="9">
        <f>'2-選手報名表'!B52</f>
        <v>0</v>
      </c>
      <c r="C47" s="9">
        <f>'2-選手報名表'!C52</f>
        <v>0</v>
      </c>
      <c r="D47" s="9">
        <f>'2-選手報名表'!D52</f>
        <v>0</v>
      </c>
      <c r="E47" s="9">
        <f>'2-選手報名表'!E52</f>
        <v>108</v>
      </c>
      <c r="F47" s="9" t="e">
        <f>'2-選手報名表'!F52</f>
        <v>#N/A</v>
      </c>
      <c r="G47" s="9">
        <f>'2-選手報名表'!G52</f>
        <v>0</v>
      </c>
      <c r="H47" s="9">
        <f>'2-選手報名表'!H52</f>
        <v>0</v>
      </c>
      <c r="I47" s="10">
        <f>'2-選手報名表'!I52</f>
        <v>0</v>
      </c>
      <c r="J47" s="9">
        <f>'2-選手報名表'!J52</f>
        <v>0</v>
      </c>
      <c r="K47" s="10">
        <f>'2-選手報名表'!K52</f>
        <v>0</v>
      </c>
      <c r="L47" s="9">
        <f>'2-選手報名表'!L52</f>
        <v>0</v>
      </c>
      <c r="M47" s="9">
        <f>'2-選手報名表'!M52</f>
        <v>0</v>
      </c>
      <c r="N47" s="10">
        <f>'2-選手報名表'!N52</f>
        <v>0</v>
      </c>
    </row>
    <row r="48" spans="1:14" s="11" customFormat="1" ht="15" customHeight="1">
      <c r="A48" s="9">
        <v>44</v>
      </c>
      <c r="B48" s="9">
        <f>'2-選手報名表'!B53</f>
        <v>0</v>
      </c>
      <c r="C48" s="9">
        <f>'2-選手報名表'!C53</f>
        <v>0</v>
      </c>
      <c r="D48" s="9">
        <f>'2-選手報名表'!D53</f>
        <v>0</v>
      </c>
      <c r="E48" s="9">
        <f>'2-選手報名表'!E53</f>
        <v>108</v>
      </c>
      <c r="F48" s="9" t="e">
        <f>'2-選手報名表'!F53</f>
        <v>#N/A</v>
      </c>
      <c r="G48" s="9">
        <f>'2-選手報名表'!G53</f>
        <v>0</v>
      </c>
      <c r="H48" s="9">
        <f>'2-選手報名表'!H53</f>
        <v>0</v>
      </c>
      <c r="I48" s="10">
        <f>'2-選手報名表'!I53</f>
        <v>0</v>
      </c>
      <c r="J48" s="9">
        <f>'2-選手報名表'!J53</f>
        <v>0</v>
      </c>
      <c r="K48" s="10">
        <f>'2-選手報名表'!K53</f>
        <v>0</v>
      </c>
      <c r="L48" s="9">
        <f>'2-選手報名表'!L53</f>
        <v>0</v>
      </c>
      <c r="M48" s="9">
        <f>'2-選手報名表'!M53</f>
        <v>0</v>
      </c>
      <c r="N48" s="10">
        <f>'2-選手報名表'!N53</f>
        <v>0</v>
      </c>
    </row>
    <row r="49" spans="1:14" s="11" customFormat="1" ht="15" customHeight="1">
      <c r="A49" s="9">
        <v>45</v>
      </c>
      <c r="B49" s="9">
        <f>'2-選手報名表'!B54</f>
        <v>0</v>
      </c>
      <c r="C49" s="9">
        <f>'2-選手報名表'!C54</f>
        <v>0</v>
      </c>
      <c r="D49" s="9">
        <f>'2-選手報名表'!D54</f>
        <v>0</v>
      </c>
      <c r="E49" s="9">
        <f>'2-選手報名表'!E54</f>
        <v>108</v>
      </c>
      <c r="F49" s="9" t="e">
        <f>'2-選手報名表'!F54</f>
        <v>#N/A</v>
      </c>
      <c r="G49" s="9">
        <f>'2-選手報名表'!G54</f>
        <v>0</v>
      </c>
      <c r="H49" s="9">
        <f>'2-選手報名表'!H54</f>
        <v>0</v>
      </c>
      <c r="I49" s="10">
        <f>'2-選手報名表'!I54</f>
        <v>0</v>
      </c>
      <c r="J49" s="9">
        <f>'2-選手報名表'!J54</f>
        <v>0</v>
      </c>
      <c r="K49" s="10">
        <f>'2-選手報名表'!K54</f>
        <v>0</v>
      </c>
      <c r="L49" s="9">
        <f>'2-選手報名表'!L54</f>
        <v>0</v>
      </c>
      <c r="M49" s="9">
        <f>'2-選手報名表'!M54</f>
        <v>0</v>
      </c>
      <c r="N49" s="10">
        <f>'2-選手報名表'!N54</f>
        <v>0</v>
      </c>
    </row>
    <row r="50" spans="1:14" s="11" customFormat="1" ht="15" customHeight="1">
      <c r="A50" s="9">
        <v>46</v>
      </c>
      <c r="B50" s="9">
        <f>'2-選手報名表'!B55</f>
        <v>0</v>
      </c>
      <c r="C50" s="9">
        <f>'2-選手報名表'!C55</f>
        <v>0</v>
      </c>
      <c r="D50" s="9">
        <f>'2-選手報名表'!D55</f>
        <v>0</v>
      </c>
      <c r="E50" s="9">
        <f>'2-選手報名表'!E55</f>
        <v>108</v>
      </c>
      <c r="F50" s="9" t="e">
        <f>'2-選手報名表'!F55</f>
        <v>#N/A</v>
      </c>
      <c r="G50" s="9">
        <f>'2-選手報名表'!G55</f>
        <v>0</v>
      </c>
      <c r="H50" s="9">
        <f>'2-選手報名表'!H55</f>
        <v>0</v>
      </c>
      <c r="I50" s="10">
        <f>'2-選手報名表'!I55</f>
        <v>0</v>
      </c>
      <c r="J50" s="9">
        <f>'2-選手報名表'!J55</f>
        <v>0</v>
      </c>
      <c r="K50" s="10">
        <f>'2-選手報名表'!K55</f>
        <v>0</v>
      </c>
      <c r="L50" s="9">
        <f>'2-選手報名表'!L55</f>
        <v>0</v>
      </c>
      <c r="M50" s="9">
        <f>'2-選手報名表'!M55</f>
        <v>0</v>
      </c>
      <c r="N50" s="10">
        <f>'2-選手報名表'!N55</f>
        <v>0</v>
      </c>
    </row>
    <row r="51" spans="1:14" s="11" customFormat="1" ht="15" customHeight="1">
      <c r="A51" s="9">
        <v>47</v>
      </c>
      <c r="B51" s="9">
        <f>'2-選手報名表'!B56</f>
        <v>0</v>
      </c>
      <c r="C51" s="9">
        <f>'2-選手報名表'!C56</f>
        <v>0</v>
      </c>
      <c r="D51" s="9">
        <f>'2-選手報名表'!D56</f>
        <v>0</v>
      </c>
      <c r="E51" s="9">
        <f>'2-選手報名表'!E56</f>
        <v>108</v>
      </c>
      <c r="F51" s="9" t="e">
        <f>'2-選手報名表'!F56</f>
        <v>#N/A</v>
      </c>
      <c r="G51" s="9">
        <f>'2-選手報名表'!G56</f>
        <v>0</v>
      </c>
      <c r="H51" s="9">
        <f>'2-選手報名表'!H56</f>
        <v>0</v>
      </c>
      <c r="I51" s="10">
        <f>'2-選手報名表'!I56</f>
        <v>0</v>
      </c>
      <c r="J51" s="9">
        <f>'2-選手報名表'!J56</f>
        <v>0</v>
      </c>
      <c r="K51" s="10">
        <f>'2-選手報名表'!K56</f>
        <v>0</v>
      </c>
      <c r="L51" s="9">
        <f>'2-選手報名表'!L56</f>
        <v>0</v>
      </c>
      <c r="M51" s="9">
        <f>'2-選手報名表'!M56</f>
        <v>0</v>
      </c>
      <c r="N51" s="10">
        <f>'2-選手報名表'!N56</f>
        <v>0</v>
      </c>
    </row>
    <row r="52" spans="1:14" s="11" customFormat="1" ht="15" customHeight="1">
      <c r="A52" s="9">
        <v>48</v>
      </c>
      <c r="B52" s="9">
        <f>'2-選手報名表'!B57</f>
        <v>0</v>
      </c>
      <c r="C52" s="9">
        <f>'2-選手報名表'!C57</f>
        <v>0</v>
      </c>
      <c r="D52" s="9">
        <f>'2-選手報名表'!D57</f>
        <v>0</v>
      </c>
      <c r="E52" s="9">
        <f>'2-選手報名表'!E57</f>
        <v>108</v>
      </c>
      <c r="F52" s="9" t="e">
        <f>'2-選手報名表'!F57</f>
        <v>#N/A</v>
      </c>
      <c r="G52" s="9">
        <f>'2-選手報名表'!G57</f>
        <v>0</v>
      </c>
      <c r="H52" s="9">
        <f>'2-選手報名表'!H57</f>
        <v>0</v>
      </c>
      <c r="I52" s="10">
        <f>'2-選手報名表'!I57</f>
        <v>0</v>
      </c>
      <c r="J52" s="9">
        <f>'2-選手報名表'!J57</f>
        <v>0</v>
      </c>
      <c r="K52" s="10">
        <f>'2-選手報名表'!K57</f>
        <v>0</v>
      </c>
      <c r="L52" s="9">
        <f>'2-選手報名表'!L57</f>
        <v>0</v>
      </c>
      <c r="M52" s="9">
        <f>'2-選手報名表'!M57</f>
        <v>0</v>
      </c>
      <c r="N52" s="10">
        <f>'2-選手報名表'!N57</f>
        <v>0</v>
      </c>
    </row>
    <row r="53" spans="1:14" s="11" customFormat="1" ht="15" customHeight="1">
      <c r="A53" s="9">
        <v>49</v>
      </c>
      <c r="B53" s="9">
        <f>'2-選手報名表'!B58</f>
        <v>0</v>
      </c>
      <c r="C53" s="9">
        <f>'2-選手報名表'!C58</f>
        <v>0</v>
      </c>
      <c r="D53" s="9">
        <f>'2-選手報名表'!D58</f>
        <v>0</v>
      </c>
      <c r="E53" s="9">
        <f>'2-選手報名表'!E58</f>
        <v>108</v>
      </c>
      <c r="F53" s="9" t="e">
        <f>'2-選手報名表'!F58</f>
        <v>#N/A</v>
      </c>
      <c r="G53" s="9">
        <f>'2-選手報名表'!G58</f>
        <v>0</v>
      </c>
      <c r="H53" s="9">
        <f>'2-選手報名表'!H58</f>
        <v>0</v>
      </c>
      <c r="I53" s="10">
        <f>'2-選手報名表'!I58</f>
        <v>0</v>
      </c>
      <c r="J53" s="9">
        <f>'2-選手報名表'!J58</f>
        <v>0</v>
      </c>
      <c r="K53" s="10">
        <f>'2-選手報名表'!K58</f>
        <v>0</v>
      </c>
      <c r="L53" s="9">
        <f>'2-選手報名表'!L58</f>
        <v>0</v>
      </c>
      <c r="M53" s="9">
        <f>'2-選手報名表'!M58</f>
        <v>0</v>
      </c>
      <c r="N53" s="10">
        <f>'2-選手報名表'!N58</f>
        <v>0</v>
      </c>
    </row>
    <row r="54" spans="1:14" s="11" customFormat="1" ht="15" customHeight="1">
      <c r="A54" s="9">
        <v>50</v>
      </c>
      <c r="B54" s="9">
        <f>'2-選手報名表'!B59</f>
        <v>0</v>
      </c>
      <c r="C54" s="9">
        <f>'2-選手報名表'!C59</f>
        <v>0</v>
      </c>
      <c r="D54" s="9">
        <f>'2-選手報名表'!D59</f>
        <v>0</v>
      </c>
      <c r="E54" s="9">
        <f>'2-選手報名表'!E59</f>
        <v>108</v>
      </c>
      <c r="F54" s="9" t="e">
        <f>'2-選手報名表'!F59</f>
        <v>#N/A</v>
      </c>
      <c r="G54" s="9">
        <f>'2-選手報名表'!G59</f>
        <v>0</v>
      </c>
      <c r="H54" s="9">
        <f>'2-選手報名表'!H59</f>
        <v>0</v>
      </c>
      <c r="I54" s="10">
        <f>'2-選手報名表'!I59</f>
        <v>0</v>
      </c>
      <c r="J54" s="9">
        <f>'2-選手報名表'!J59</f>
        <v>0</v>
      </c>
      <c r="K54" s="10">
        <f>'2-選手報名表'!K59</f>
        <v>0</v>
      </c>
      <c r="L54" s="9">
        <f>'2-選手報名表'!L59</f>
        <v>0</v>
      </c>
      <c r="M54" s="9">
        <f>'2-選手報名表'!M59</f>
        <v>0</v>
      </c>
      <c r="N54" s="10">
        <f>'2-選手報名表'!N59</f>
        <v>0</v>
      </c>
    </row>
  </sheetData>
  <sheetProtection password="CC33" sheet="1" objects="1" scenarios="1" selectLockedCells="1"/>
  <mergeCells count="10">
    <mergeCell ref="A1:N1"/>
    <mergeCell ref="A3:A4"/>
    <mergeCell ref="B3:B4"/>
    <mergeCell ref="C3:C4"/>
    <mergeCell ref="E3:E4"/>
    <mergeCell ref="F3:F4"/>
    <mergeCell ref="G3:G4"/>
    <mergeCell ref="H3:K3"/>
    <mergeCell ref="L3:N3"/>
    <mergeCell ref="D3:D4"/>
  </mergeCells>
  <phoneticPr fontId="1" type="noConversion"/>
  <pageMargins left="0.31496062992125984" right="0.31496062992125984" top="0.39370078740157483" bottom="0.15748031496062992"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sheetPr>
    <tabColor rgb="FFFFFF00"/>
  </sheetPr>
  <dimension ref="A1:B78"/>
  <sheetViews>
    <sheetView workbookViewId="0">
      <pane ySplit="1" topLeftCell="A5" activePane="bottomLeft" state="frozen"/>
      <selection pane="bottomLeft" sqref="A1:XFD1048576"/>
    </sheetView>
  </sheetViews>
  <sheetFormatPr defaultColWidth="8.875" defaultRowHeight="16.5"/>
  <cols>
    <col min="1" max="1" width="8.875" style="13"/>
    <col min="2" max="2" width="11.375" style="44" customWidth="1"/>
    <col min="3" max="16384" width="8.875" style="1"/>
  </cols>
  <sheetData>
    <row r="1" spans="1:2">
      <c r="A1" s="13" t="s">
        <v>14</v>
      </c>
      <c r="B1" s="44" t="s">
        <v>15</v>
      </c>
    </row>
    <row r="2" spans="1:2">
      <c r="A2" s="13">
        <v>14</v>
      </c>
      <c r="B2" s="44">
        <v>80</v>
      </c>
    </row>
    <row r="3" spans="1:2">
      <c r="A3" s="13">
        <v>15</v>
      </c>
      <c r="B3" s="44">
        <v>80</v>
      </c>
    </row>
    <row r="4" spans="1:2">
      <c r="A4" s="13">
        <v>16</v>
      </c>
      <c r="B4" s="44">
        <v>80</v>
      </c>
    </row>
    <row r="5" spans="1:2">
      <c r="A5" s="13">
        <v>17</v>
      </c>
      <c r="B5" s="44">
        <v>80</v>
      </c>
    </row>
    <row r="6" spans="1:2">
      <c r="A6" s="13">
        <v>18</v>
      </c>
      <c r="B6" s="44">
        <v>80</v>
      </c>
    </row>
    <row r="7" spans="1:2">
      <c r="A7" s="13">
        <v>19</v>
      </c>
      <c r="B7" s="44">
        <v>80</v>
      </c>
    </row>
    <row r="8" spans="1:2">
      <c r="A8" s="13">
        <v>20</v>
      </c>
      <c r="B8" s="44">
        <v>80</v>
      </c>
    </row>
    <row r="9" spans="1:2">
      <c r="A9" s="13">
        <v>21</v>
      </c>
      <c r="B9" s="44">
        <v>80</v>
      </c>
    </row>
    <row r="10" spans="1:2">
      <c r="A10" s="13">
        <v>22</v>
      </c>
      <c r="B10" s="44">
        <v>80</v>
      </c>
    </row>
    <row r="11" spans="1:2">
      <c r="A11" s="13">
        <v>23</v>
      </c>
      <c r="B11" s="44">
        <v>80</v>
      </c>
    </row>
    <row r="12" spans="1:2">
      <c r="A12" s="13">
        <v>24</v>
      </c>
      <c r="B12" s="44">
        <v>80</v>
      </c>
    </row>
    <row r="13" spans="1:2">
      <c r="A13" s="13">
        <v>25</v>
      </c>
      <c r="B13" s="44">
        <v>80</v>
      </c>
    </row>
    <row r="14" spans="1:2">
      <c r="A14" s="13">
        <v>26</v>
      </c>
      <c r="B14" s="44">
        <v>80</v>
      </c>
    </row>
    <row r="15" spans="1:2">
      <c r="A15" s="13">
        <v>27</v>
      </c>
      <c r="B15" s="44">
        <v>80</v>
      </c>
    </row>
    <row r="16" spans="1:2">
      <c r="A16" s="13">
        <v>28</v>
      </c>
      <c r="B16" s="44">
        <v>80</v>
      </c>
    </row>
    <row r="17" spans="1:2">
      <c r="A17" s="13">
        <v>29</v>
      </c>
      <c r="B17" s="44">
        <v>75</v>
      </c>
    </row>
    <row r="18" spans="1:2">
      <c r="A18" s="13">
        <v>30</v>
      </c>
      <c r="B18" s="44">
        <v>75</v>
      </c>
    </row>
    <row r="19" spans="1:2">
      <c r="A19" s="13">
        <v>31</v>
      </c>
      <c r="B19" s="44">
        <v>75</v>
      </c>
    </row>
    <row r="20" spans="1:2">
      <c r="A20" s="13">
        <v>32</v>
      </c>
      <c r="B20" s="44">
        <v>75</v>
      </c>
    </row>
    <row r="21" spans="1:2">
      <c r="A21" s="13">
        <v>33</v>
      </c>
      <c r="B21" s="44">
        <v>75</v>
      </c>
    </row>
    <row r="22" spans="1:2">
      <c r="A22" s="13">
        <v>34</v>
      </c>
      <c r="B22" s="44">
        <v>70</v>
      </c>
    </row>
    <row r="23" spans="1:2">
      <c r="A23" s="13">
        <v>35</v>
      </c>
      <c r="B23" s="44">
        <v>70</v>
      </c>
    </row>
    <row r="24" spans="1:2">
      <c r="A24" s="13">
        <v>36</v>
      </c>
      <c r="B24" s="44">
        <v>70</v>
      </c>
    </row>
    <row r="25" spans="1:2">
      <c r="A25" s="13">
        <v>37</v>
      </c>
      <c r="B25" s="44">
        <v>70</v>
      </c>
    </row>
    <row r="26" spans="1:2">
      <c r="A26" s="13">
        <v>38</v>
      </c>
      <c r="B26" s="44">
        <v>70</v>
      </c>
    </row>
    <row r="27" spans="1:2">
      <c r="A27" s="13">
        <v>39</v>
      </c>
      <c r="B27" s="44">
        <v>65</v>
      </c>
    </row>
    <row r="28" spans="1:2">
      <c r="A28" s="13">
        <v>40</v>
      </c>
      <c r="B28" s="44">
        <v>65</v>
      </c>
    </row>
    <row r="29" spans="1:2">
      <c r="A29" s="13">
        <v>41</v>
      </c>
      <c r="B29" s="44">
        <v>65</v>
      </c>
    </row>
    <row r="30" spans="1:2">
      <c r="A30" s="13">
        <v>42</v>
      </c>
      <c r="B30" s="44">
        <v>65</v>
      </c>
    </row>
    <row r="31" spans="1:2">
      <c r="A31" s="13">
        <v>43</v>
      </c>
      <c r="B31" s="44">
        <v>65</v>
      </c>
    </row>
    <row r="32" spans="1:2">
      <c r="A32" s="13">
        <v>44</v>
      </c>
      <c r="B32" s="44">
        <v>60</v>
      </c>
    </row>
    <row r="33" spans="1:2">
      <c r="A33" s="13">
        <v>45</v>
      </c>
      <c r="B33" s="44">
        <v>60</v>
      </c>
    </row>
    <row r="34" spans="1:2">
      <c r="A34" s="41">
        <v>46</v>
      </c>
      <c r="B34" s="44">
        <v>60</v>
      </c>
    </row>
    <row r="35" spans="1:2">
      <c r="A35" s="13">
        <v>47</v>
      </c>
      <c r="B35" s="44">
        <v>60</v>
      </c>
    </row>
    <row r="36" spans="1:2">
      <c r="A36" s="13">
        <v>48</v>
      </c>
      <c r="B36" s="44">
        <v>60</v>
      </c>
    </row>
    <row r="37" spans="1:2">
      <c r="A37" s="13">
        <v>49</v>
      </c>
      <c r="B37" s="44">
        <v>55</v>
      </c>
    </row>
    <row r="38" spans="1:2">
      <c r="A38" s="13">
        <v>50</v>
      </c>
      <c r="B38" s="44">
        <v>55</v>
      </c>
    </row>
    <row r="39" spans="1:2">
      <c r="A39" s="13">
        <v>51</v>
      </c>
      <c r="B39" s="44">
        <v>55</v>
      </c>
    </row>
    <row r="40" spans="1:2">
      <c r="A40" s="13">
        <v>52</v>
      </c>
      <c r="B40" s="44">
        <v>55</v>
      </c>
    </row>
    <row r="41" spans="1:2">
      <c r="A41" s="13">
        <v>53</v>
      </c>
      <c r="B41" s="44">
        <v>55</v>
      </c>
    </row>
    <row r="42" spans="1:2">
      <c r="A42" s="13">
        <v>54</v>
      </c>
      <c r="B42" s="44">
        <v>50</v>
      </c>
    </row>
    <row r="43" spans="1:2">
      <c r="A43" s="13">
        <v>55</v>
      </c>
      <c r="B43" s="44">
        <v>50</v>
      </c>
    </row>
    <row r="44" spans="1:2">
      <c r="A44" s="13">
        <v>56</v>
      </c>
      <c r="B44" s="44">
        <v>50</v>
      </c>
    </row>
    <row r="45" spans="1:2">
      <c r="A45" s="13">
        <v>57</v>
      </c>
      <c r="B45" s="44">
        <v>50</v>
      </c>
    </row>
    <row r="46" spans="1:2">
      <c r="A46" s="13">
        <v>58</v>
      </c>
      <c r="B46" s="44">
        <v>50</v>
      </c>
    </row>
    <row r="47" spans="1:2">
      <c r="A47" s="13">
        <v>59</v>
      </c>
      <c r="B47" s="44">
        <v>45</v>
      </c>
    </row>
    <row r="48" spans="1:2">
      <c r="A48" s="13">
        <v>60</v>
      </c>
      <c r="B48" s="44">
        <v>45</v>
      </c>
    </row>
    <row r="49" spans="1:2">
      <c r="A49" s="13">
        <v>61</v>
      </c>
      <c r="B49" s="44">
        <v>45</v>
      </c>
    </row>
    <row r="50" spans="1:2">
      <c r="A50" s="13">
        <v>62</v>
      </c>
      <c r="B50" s="44">
        <v>45</v>
      </c>
    </row>
    <row r="51" spans="1:2">
      <c r="A51" s="13">
        <v>63</v>
      </c>
      <c r="B51" s="44">
        <v>45</v>
      </c>
    </row>
    <row r="52" spans="1:2">
      <c r="A52" s="13">
        <v>64</v>
      </c>
      <c r="B52" s="44">
        <v>40</v>
      </c>
    </row>
    <row r="53" spans="1:2">
      <c r="A53" s="13">
        <v>65</v>
      </c>
      <c r="B53" s="44">
        <v>40</v>
      </c>
    </row>
    <row r="54" spans="1:2">
      <c r="A54" s="13">
        <v>66</v>
      </c>
      <c r="B54" s="44">
        <v>40</v>
      </c>
    </row>
    <row r="55" spans="1:2">
      <c r="A55" s="13">
        <v>67</v>
      </c>
      <c r="B55" s="44">
        <v>40</v>
      </c>
    </row>
    <row r="56" spans="1:2">
      <c r="A56" s="13">
        <v>68</v>
      </c>
      <c r="B56" s="44">
        <v>40</v>
      </c>
    </row>
    <row r="57" spans="1:2">
      <c r="A57" s="13">
        <v>69</v>
      </c>
      <c r="B57" s="44">
        <v>35</v>
      </c>
    </row>
    <row r="58" spans="1:2">
      <c r="A58" s="13">
        <v>70</v>
      </c>
      <c r="B58" s="44">
        <v>35</v>
      </c>
    </row>
    <row r="59" spans="1:2">
      <c r="A59" s="13">
        <v>71</v>
      </c>
      <c r="B59" s="44">
        <v>35</v>
      </c>
    </row>
    <row r="60" spans="1:2">
      <c r="A60" s="13">
        <v>72</v>
      </c>
      <c r="B60" s="44">
        <v>35</v>
      </c>
    </row>
    <row r="61" spans="1:2">
      <c r="A61" s="13">
        <v>73</v>
      </c>
      <c r="B61" s="44">
        <v>35</v>
      </c>
    </row>
    <row r="62" spans="1:2">
      <c r="A62" s="13">
        <v>74</v>
      </c>
      <c r="B62" s="44">
        <v>30</v>
      </c>
    </row>
    <row r="63" spans="1:2">
      <c r="A63" s="13">
        <v>75</v>
      </c>
      <c r="B63" s="44">
        <v>30</v>
      </c>
    </row>
    <row r="64" spans="1:2">
      <c r="A64" s="13">
        <v>76</v>
      </c>
      <c r="B64" s="44">
        <v>30</v>
      </c>
    </row>
    <row r="65" spans="1:2">
      <c r="A65" s="13">
        <v>77</v>
      </c>
      <c r="B65" s="44">
        <v>30</v>
      </c>
    </row>
    <row r="66" spans="1:2">
      <c r="A66" s="13">
        <v>78</v>
      </c>
      <c r="B66" s="44">
        <v>30</v>
      </c>
    </row>
    <row r="67" spans="1:2">
      <c r="A67" s="13">
        <v>79</v>
      </c>
      <c r="B67" s="44">
        <v>25</v>
      </c>
    </row>
    <row r="68" spans="1:2">
      <c r="A68" s="13">
        <v>80</v>
      </c>
      <c r="B68" s="44">
        <v>25</v>
      </c>
    </row>
    <row r="69" spans="1:2">
      <c r="A69" s="13">
        <v>81</v>
      </c>
      <c r="B69" s="44">
        <v>25</v>
      </c>
    </row>
    <row r="70" spans="1:2">
      <c r="A70" s="13">
        <v>82</v>
      </c>
      <c r="B70" s="44">
        <v>25</v>
      </c>
    </row>
    <row r="71" spans="1:2">
      <c r="A71" s="13">
        <v>83</v>
      </c>
      <c r="B71" s="44">
        <v>25</v>
      </c>
    </row>
    <row r="72" spans="1:2">
      <c r="A72" s="13">
        <v>84</v>
      </c>
      <c r="B72" s="44">
        <v>18</v>
      </c>
    </row>
    <row r="73" spans="1:2">
      <c r="A73" s="13">
        <v>85</v>
      </c>
      <c r="B73" s="44">
        <v>18</v>
      </c>
    </row>
    <row r="74" spans="1:2">
      <c r="A74" s="93">
        <v>86</v>
      </c>
      <c r="B74" s="44">
        <v>18</v>
      </c>
    </row>
    <row r="75" spans="1:2">
      <c r="A75" s="93">
        <v>87</v>
      </c>
      <c r="B75" s="44">
        <v>18</v>
      </c>
    </row>
    <row r="76" spans="1:2">
      <c r="A76" s="93">
        <v>88</v>
      </c>
      <c r="B76" s="44">
        <v>18</v>
      </c>
    </row>
    <row r="77" spans="1:2">
      <c r="A77" s="93">
        <v>89</v>
      </c>
      <c r="B77" s="44">
        <v>18</v>
      </c>
    </row>
    <row r="78" spans="1:2">
      <c r="A78" s="13">
        <v>90</v>
      </c>
      <c r="B78" s="44">
        <v>18</v>
      </c>
    </row>
  </sheetData>
  <sheetProtection password="CC33" sheet="1" objects="1" scenarios="1" selectLockedCells="1"/>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6:AL8"/>
  <sheetViews>
    <sheetView topLeftCell="B1" zoomScaleNormal="100" workbookViewId="0">
      <selection activeCell="L10" sqref="L10"/>
    </sheetView>
  </sheetViews>
  <sheetFormatPr defaultColWidth="8.875" defaultRowHeight="16.5"/>
  <cols>
    <col min="1" max="1" width="4.5" style="48" customWidth="1"/>
    <col min="2" max="2" width="12.125" style="48" customWidth="1"/>
    <col min="3" max="3" width="7.875" style="48" customWidth="1"/>
    <col min="4" max="4" width="14.875" style="98" customWidth="1"/>
    <col min="5" max="10" width="4.375" style="99" customWidth="1"/>
    <col min="11" max="11" width="7.875" style="99" customWidth="1"/>
    <col min="12" max="12" width="5.5" style="99" customWidth="1"/>
    <col min="13" max="14" width="4.875" style="99" customWidth="1"/>
    <col min="15" max="15" width="5.5" style="99" customWidth="1"/>
    <col min="16" max="37" width="4.875" style="99" customWidth="1"/>
    <col min="38" max="38" width="7.375" style="99" customWidth="1"/>
    <col min="39" max="16384" width="8.875" style="48"/>
  </cols>
  <sheetData>
    <row r="6" spans="1:38" s="52" customFormat="1">
      <c r="A6" s="114" t="s">
        <v>100</v>
      </c>
      <c r="B6" s="114" t="s">
        <v>101</v>
      </c>
      <c r="C6" s="114" t="s">
        <v>102</v>
      </c>
      <c r="D6" s="234" t="s">
        <v>103</v>
      </c>
      <c r="E6" s="86" t="s">
        <v>116</v>
      </c>
      <c r="F6" s="86" t="s">
        <v>117</v>
      </c>
      <c r="G6" s="86" t="s">
        <v>118</v>
      </c>
      <c r="H6" s="86" t="s">
        <v>119</v>
      </c>
      <c r="I6" s="86" t="s">
        <v>120</v>
      </c>
      <c r="J6" s="86" t="s">
        <v>121</v>
      </c>
      <c r="K6" s="100" t="s">
        <v>122</v>
      </c>
      <c r="L6" s="86" t="s">
        <v>123</v>
      </c>
      <c r="M6" s="86" t="s">
        <v>124</v>
      </c>
      <c r="N6" s="86" t="s">
        <v>125</v>
      </c>
      <c r="O6" s="86" t="s">
        <v>126</v>
      </c>
      <c r="P6" s="86" t="s">
        <v>127</v>
      </c>
      <c r="Q6" s="86" t="s">
        <v>128</v>
      </c>
      <c r="R6" s="86" t="s">
        <v>129</v>
      </c>
      <c r="S6" s="86" t="s">
        <v>130</v>
      </c>
      <c r="T6" s="86" t="s">
        <v>131</v>
      </c>
      <c r="U6" s="86" t="s">
        <v>132</v>
      </c>
      <c r="V6" s="86" t="s">
        <v>133</v>
      </c>
      <c r="W6" s="86" t="s">
        <v>134</v>
      </c>
      <c r="X6" s="86" t="s">
        <v>135</v>
      </c>
      <c r="Y6" s="86" t="s">
        <v>104</v>
      </c>
      <c r="Z6" s="86" t="s">
        <v>105</v>
      </c>
      <c r="AA6" s="86" t="s">
        <v>106</v>
      </c>
      <c r="AB6" s="86" t="s">
        <v>107</v>
      </c>
      <c r="AC6" s="86" t="s">
        <v>108</v>
      </c>
      <c r="AD6" s="86" t="s">
        <v>109</v>
      </c>
      <c r="AE6" s="86" t="s">
        <v>110</v>
      </c>
      <c r="AF6" s="86" t="s">
        <v>136</v>
      </c>
      <c r="AG6" s="86" t="s">
        <v>111</v>
      </c>
      <c r="AH6" s="86" t="s">
        <v>112</v>
      </c>
      <c r="AI6" s="86" t="s">
        <v>113</v>
      </c>
      <c r="AJ6" s="86" t="s">
        <v>114</v>
      </c>
      <c r="AK6" s="86" t="s">
        <v>115</v>
      </c>
      <c r="AL6" s="101" t="s">
        <v>137</v>
      </c>
    </row>
    <row r="7" spans="1:38" s="52" customFormat="1">
      <c r="A7" s="114"/>
      <c r="B7" s="114"/>
      <c r="C7" s="114"/>
      <c r="D7" s="234"/>
      <c r="E7" s="86">
        <f>COUNTIF('2-選手報名表'!O10:O200,"S")</f>
        <v>0</v>
      </c>
      <c r="F7" s="86">
        <f>COUNTIF('2-選手報名表'!O10:O200,"M")</f>
        <v>0</v>
      </c>
      <c r="G7" s="86">
        <f>COUNTIF('2-選手報名表'!O10:O200,"L")</f>
        <v>0</v>
      </c>
      <c r="H7" s="86">
        <f>COUNTIF('2-選手報名表'!O10:O200,"XL")</f>
        <v>0</v>
      </c>
      <c r="I7" s="86">
        <f>COUNTIF('2-選手報名表'!O10:O200,"2XL")</f>
        <v>0</v>
      </c>
      <c r="J7" s="86">
        <f>COUNTIF('2-選手報名表'!O10:O200,"3XL")</f>
        <v>0</v>
      </c>
      <c r="K7" s="100">
        <f>SUM(E7:J7)</f>
        <v>0</v>
      </c>
      <c r="L7" s="86">
        <f>COUNTIFS('2-選手報名表'!$F$10:$F$200,"18",'2-選手報名表'!$G$10:$G$200,"男")</f>
        <v>0</v>
      </c>
      <c r="M7" s="86">
        <f>COUNTIFS('2-選手報名表'!$F$10:$F$200,"25",'2-選手報名表'!$G$10:$G$200,"男")</f>
        <v>0</v>
      </c>
      <c r="N7" s="86">
        <f>COUNTIFS('2-選手報名表'!$F$10:$F$200,"30",'2-選手報名表'!$G$10:$G$200,"男")</f>
        <v>0</v>
      </c>
      <c r="O7" s="86">
        <f>COUNTIFS('2-選手報名表'!$F$10:$F$200,"35",'2-選手報名表'!$G$10:$G$200,"男")</f>
        <v>0</v>
      </c>
      <c r="P7" s="86">
        <f>COUNTIFS('2-選手報名表'!$F$10:$F$200,"40",'2-選手報名表'!$G$10:$G$200,"男")</f>
        <v>0</v>
      </c>
      <c r="Q7" s="86">
        <f>COUNTIFS('2-選手報名表'!$F$10:$F$200,"45",'2-選手報名表'!$G$10:$G$200,"男")</f>
        <v>0</v>
      </c>
      <c r="R7" s="86">
        <f>COUNTIFS('2-選手報名表'!$F$10:$F$200,"50",'2-選手報名表'!$G$10:$G$200,"男")</f>
        <v>0</v>
      </c>
      <c r="S7" s="86">
        <f>COUNTIFS('2-選手報名表'!$F$10:$F$200,"55",'2-選手報名表'!$G$10:$G$200,"男")</f>
        <v>0</v>
      </c>
      <c r="T7" s="86">
        <f>COUNTIFS('2-選手報名表'!$F$10:$F$200,"60",'2-選手報名表'!$G$10:$G$200,"男")</f>
        <v>0</v>
      </c>
      <c r="U7" s="86">
        <f>COUNTIFS('2-選手報名表'!$F$10:$F$200,"65",'2-選手報名表'!$G$10:$G$200,"男")</f>
        <v>0</v>
      </c>
      <c r="V7" s="86">
        <f>COUNTIFS('2-選手報名表'!$F$10:$F$200,"70",'2-選手報名表'!$G$10:$G$200,"男")</f>
        <v>0</v>
      </c>
      <c r="W7" s="86">
        <f>COUNTIFS('2-選手報名表'!$F$10:$F$200,"75",'2-選手報名表'!$G$10:$G$200,"男")</f>
        <v>0</v>
      </c>
      <c r="X7" s="86">
        <f>COUNTIFS('2-選手報名表'!$F$10:$F$200,"80",'2-選手報名表'!$G$10:$G$200,"男")</f>
        <v>0</v>
      </c>
      <c r="Y7" s="86">
        <f>COUNTIFS('2-選手報名表'!$F$10:$F$200,"18",'2-選手報名表'!$G$10:$G$200,"女")</f>
        <v>0</v>
      </c>
      <c r="Z7" s="86">
        <f>COUNTIFS('2-選手報名表'!$F$10:$F$200,"25",'2-選手報名表'!$G$10:$G$200,"女")</f>
        <v>0</v>
      </c>
      <c r="AA7" s="86">
        <f>COUNTIFS('2-選手報名表'!$F$10:$F$200,"30",'2-選手報名表'!$G$10:$G$200,"女")</f>
        <v>0</v>
      </c>
      <c r="AB7" s="86">
        <f>COUNTIFS('2-選手報名表'!$F$10:$F$200,"35",'2-選手報名表'!$G$10:$G$200,"女")</f>
        <v>0</v>
      </c>
      <c r="AC7" s="86">
        <f>COUNTIFS('2-選手報名表'!$F$10:$F$200,"40",'2-選手報名表'!$G$10:$G$200,"女")</f>
        <v>0</v>
      </c>
      <c r="AD7" s="86">
        <f>COUNTIFS('2-選手報名表'!$F$10:$F$200,"45",'2-選手報名表'!$G$10:$G$200,"女")</f>
        <v>0</v>
      </c>
      <c r="AE7" s="86">
        <f>COUNTIFS('2-選手報名表'!$F$10:$F$200,"50",'2-選手報名表'!$G$10:$G$200,"女")</f>
        <v>0</v>
      </c>
      <c r="AF7" s="86">
        <f>COUNTIFS('2-選手報名表'!$F$10:$F$200,"55",'2-選手報名表'!$G$10:$G$200,"女")</f>
        <v>0</v>
      </c>
      <c r="AG7" s="86">
        <f>COUNTIFS('2-選手報名表'!$F$10:$F$200,"60",'2-選手報名表'!$G$10:$G$200,"女")</f>
        <v>0</v>
      </c>
      <c r="AH7" s="86">
        <f>COUNTIFS('2-選手報名表'!$F$10:$F$200,"65",'2-選手報名表'!$G$10:$G$200,"女")</f>
        <v>0</v>
      </c>
      <c r="AI7" s="86">
        <f>COUNTIFS('2-選手報名表'!$F$10:$F$200,"70",'2-選手報名表'!$G$10:$G$200,"女")</f>
        <v>0</v>
      </c>
      <c r="AJ7" s="86">
        <f>COUNTIFS('2-選手報名表'!$F$10:$F$200,"75",'2-選手報名表'!$G$10:$G$200,"女")</f>
        <v>0</v>
      </c>
      <c r="AK7" s="86">
        <f>COUNTIFS('2-選手報名表'!$F$10:$F$200,"80",'2-選手報名表'!$G$10:$G$200,"女")</f>
        <v>0</v>
      </c>
      <c r="AL7" s="101">
        <f>SUM(L7:AK7)</f>
        <v>0</v>
      </c>
    </row>
    <row r="8" spans="1:38" s="52" customFormat="1">
      <c r="B8" s="102">
        <f>'1-參賽單位資料'!C5</f>
        <v>0</v>
      </c>
      <c r="C8" s="102">
        <f>'1-參賽單位資料'!C11:D11</f>
        <v>0</v>
      </c>
      <c r="D8" s="103">
        <f>'1-參賽單位資料'!C13</f>
        <v>0</v>
      </c>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row>
  </sheetData>
  <sheetProtection password="CC33" sheet="1" objects="1" scenarios="1" selectLockedCells="1"/>
  <mergeCells count="4">
    <mergeCell ref="A6:A7"/>
    <mergeCell ref="B6:B7"/>
    <mergeCell ref="C6:C7"/>
    <mergeCell ref="D6:D7"/>
  </mergeCells>
  <phoneticPr fontId="29"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1-參賽單位資料</vt:lpstr>
      <vt:lpstr>2-選手報名表</vt:lpstr>
      <vt:lpstr>3-個資同意書</vt:lpstr>
      <vt:lpstr>4-選手切結書</vt:lpstr>
      <vt:lpstr>5-隊職員照片</vt:lpstr>
      <vt:lpstr>5-公假申請名冊</vt:lpstr>
      <vt:lpstr>自動產生-選手報表</vt:lpstr>
      <vt:lpstr>年次對照表-參照值</vt:lpstr>
      <vt:lpstr>統計</vt:lpstr>
      <vt:lpstr>Sheet1</vt:lpstr>
      <vt:lpstr>'2-選手報名表'!Print_Titles</vt:lpstr>
    </vt:vector>
  </TitlesOfParts>
  <Company>C.M.T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高惠如</dc:creator>
  <cp:lastModifiedBy>USER</cp:lastModifiedBy>
  <cp:lastPrinted>2019-04-10T12:50:02Z</cp:lastPrinted>
  <dcterms:created xsi:type="dcterms:W3CDTF">2014-01-28T13:09:47Z</dcterms:created>
  <dcterms:modified xsi:type="dcterms:W3CDTF">2019-04-24T07:44:23Z</dcterms:modified>
</cp:coreProperties>
</file>